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0" yWindow="65456" windowWidth="33220" windowHeight="20640" activeTab="2"/>
  </bookViews>
  <sheets>
    <sheet name="Policy, Directions &amp; FAQ" sheetId="1" r:id="rId1"/>
    <sheet name="Expense Report" sheetId="2" r:id="rId2"/>
    <sheet name="Expense Report Sample" sheetId="3" r:id="rId3"/>
    <sheet name="Choices" sheetId="4" r:id="rId4"/>
    <sheet name="Choices2" sheetId="5" r:id="rId5"/>
    <sheet name="Entry" sheetId="6" r:id="rId6"/>
  </sheets>
  <externalReferences>
    <externalReference r:id="rId9"/>
  </externalReferences>
  <definedNames>
    <definedName name="AcctDesc">'Choices'!$B$2:$B$19</definedName>
    <definedName name="Address">'Choices'!$M$2:$M$9</definedName>
    <definedName name="EnterPeriod">'Choices2'!$A$1:$A$27</definedName>
    <definedName name="Grants">'Choices'!$O$3:$O$16</definedName>
    <definedName name="HarlemMiddle">'Choices'!#REF!</definedName>
    <definedName name="Period">'Choices'!$F$2:$F$28</definedName>
    <definedName name="_xlnm.Print_Area" localSheetId="1">'Expense Report'!$A$1:$I$73</definedName>
    <definedName name="_xlnm.Print_Area" localSheetId="0">'Policy, Directions &amp; FAQ'!$A$1:$B$97</definedName>
    <definedName name="ProgramSchool">'Choices2'!$C$1:$C$9</definedName>
    <definedName name="SchoolChart">'Choices'!$A$2:$A$46</definedName>
    <definedName name="SchoolEntity">'Choices'!$I$2:$I$10</definedName>
    <definedName name="VANChart">'Choices'!#REF!</definedName>
    <definedName name="VANEntity">'Choices'!$I$12:$I$15</definedName>
  </definedNames>
  <calcPr fullCalcOnLoad="1"/>
</workbook>
</file>

<file path=xl/sharedStrings.xml><?xml version="1.0" encoding="utf-8"?>
<sst xmlns="http://schemas.openxmlformats.org/spreadsheetml/2006/main" count="503" uniqueCount="240">
  <si>
    <t>Welcome to the [INSERT ORGANIZATION NAME]l Expense Form Directions &amp; FAQ.  This expense form is meant to expedite the process for employees to get expenses reimbursed while maintaining financial controls.  The directions page has two sections: Directions - Contains step by step directions for reimbursement for school related expenses; Frequestly asked questions - Contains answers to commonly asked questions</t>
  </si>
  <si>
    <t>Oct 1-15, 2010</t>
  </si>
  <si>
    <t>Oct 16-31, 2010</t>
  </si>
  <si>
    <t>Nov 1-15, 2010</t>
  </si>
  <si>
    <t>Nov 16-30, 2010</t>
  </si>
  <si>
    <t>Dec 1-15, 2010</t>
  </si>
  <si>
    <t>Dec 16-31, 2010</t>
  </si>
  <si>
    <t>Jan 1-15, 2011</t>
  </si>
  <si>
    <t>Jan 16-31, 2011</t>
  </si>
  <si>
    <t>Feb 1-15, 2011</t>
  </si>
  <si>
    <t>Jul 1-15, 2011</t>
  </si>
  <si>
    <t>Jul 16-31, 2011</t>
  </si>
  <si>
    <t>Mar 1-15, 2011</t>
  </si>
  <si>
    <t>Mar 16-31, 2011</t>
  </si>
  <si>
    <t>Feb 16-28, 2011</t>
  </si>
  <si>
    <t>dinner.  Any alcholic beverages will not be reimbursed.</t>
  </si>
  <si>
    <t>If you paid by credit card, we will accept a copy of the credit card statement as proof of purchase.  Unfortunately, we are not able to reimburse under any other circumstances.</t>
  </si>
  <si>
    <t>* Last updated June 21, 2010</t>
  </si>
  <si>
    <t>In cell C6, enter the email address that you would like any questions sent to.</t>
  </si>
  <si>
    <t>All cell references are for the Expense Report tab unless indicated otherwise.  The Expense Report tab is the only tab that needs to be completed.</t>
  </si>
  <si>
    <t>In cell C3, type your name.</t>
  </si>
  <si>
    <t>In cells C4 &amp; C5, enter your address.</t>
  </si>
  <si>
    <t>In cell C7, enter the phone number to be called if there are any questions.</t>
  </si>
  <si>
    <t>All out-of-pocket and travel reimbursement request will include original receipts and be presented in a form acceptable.</t>
  </si>
  <si>
    <t xml:space="preserve">While traveling you are reimbursed up to a maximum of $10 for breakfast, $15 for lunch and $30 for </t>
  </si>
  <si>
    <t>Maintenance &amp; Repairs</t>
  </si>
  <si>
    <t>Descriptions for travel are required to include city &amp; state going to as well as purpose</t>
  </si>
  <si>
    <t>Descriptions for meals are required to include the names of all people eating</t>
  </si>
  <si>
    <t>Total</t>
  </si>
  <si>
    <t>Employee Signature</t>
  </si>
  <si>
    <t>Approver's Name</t>
  </si>
  <si>
    <t>Approver's Signature</t>
  </si>
  <si>
    <t>All expenses Require Receipts</t>
  </si>
  <si>
    <t>Preferred Email</t>
  </si>
  <si>
    <t>Preferred Phone</t>
  </si>
  <si>
    <t>Delivery of Check</t>
  </si>
  <si>
    <t>Address on Form</t>
  </si>
  <si>
    <t>Any books, classroom supplies, classroom equipment or other materials used primarily for the special education program</t>
  </si>
  <si>
    <t>johndoe@advancebatonrouge.org</t>
  </si>
  <si>
    <t>Costs outside of salaries related to running the summer school program such as materials or permit fees.  Costs associated with books &amp; materials provided to students to read over the summer would also be included here.</t>
  </si>
  <si>
    <t>Equipment and furniture used outside of the classroom such as file cabinets, office fax machine or printer and office furniture.</t>
  </si>
  <si>
    <t>Travel, food and other costs not associated with professional development.  Such costs would include taxi costs at night, travel costs between entities, or costs associated with meetings with the district.</t>
  </si>
  <si>
    <t>Shipping, packing, temporary storage, moving company and other costs associated with moving to a new location.  One-time setup costs and cleanup associated with a move would also be coded here.</t>
  </si>
  <si>
    <t>Fundraising and communications materials such as meals with potential fundraisers, travel, parking, telephone calls, mailings, gifts to fundraisers, event costs and marketing materials</t>
  </si>
  <si>
    <t>Chart of Accounts - Account</t>
  </si>
  <si>
    <t>Account Title</t>
  </si>
  <si>
    <t>No grant</t>
  </si>
  <si>
    <t>Grants</t>
  </si>
  <si>
    <t>TRNSID</t>
  </si>
  <si>
    <t>TRNSTYPE</t>
  </si>
  <si>
    <t>DATE</t>
  </si>
  <si>
    <t>ACCNT</t>
  </si>
  <si>
    <t>NAME</t>
  </si>
  <si>
    <t>AMOUNT</t>
  </si>
  <si>
    <t>DOCNUM</t>
  </si>
  <si>
    <t>MEMO</t>
  </si>
  <si>
    <t>DUEDATE</t>
  </si>
  <si>
    <t>SPLID</t>
  </si>
  <si>
    <t>End Date</t>
  </si>
  <si>
    <t>TRNS</t>
  </si>
  <si>
    <t>Jun 16-30, 2011</t>
  </si>
  <si>
    <t>Apr 1-15, 2011</t>
  </si>
  <si>
    <t>Apr 16-30, 2011</t>
  </si>
  <si>
    <t>May 1-15, 2011</t>
  </si>
  <si>
    <t>May 16-31, 2011</t>
  </si>
  <si>
    <t>Jun 1-15, 2011</t>
  </si>
  <si>
    <t>Jul 1-15, 2010</t>
  </si>
  <si>
    <t>Jul 16-31, 2010</t>
  </si>
  <si>
    <t>Aug 1-15, 2010</t>
  </si>
  <si>
    <t>Aug 16-31, 2010</t>
  </si>
  <si>
    <t>Sep 1-15, 2010</t>
  </si>
  <si>
    <t>Sep 16-30, 2010</t>
  </si>
  <si>
    <t>Do I need to use this form or can I use my own?</t>
  </si>
  <si>
    <t xml:space="preserve">This form must be used for all reimbursement requests.  </t>
  </si>
  <si>
    <t>What is the latest date to submit a reimbursement request?</t>
  </si>
  <si>
    <t>Can I be reimbursed for tips?</t>
  </si>
  <si>
    <t>Do I have to wait until the end of the period to submit my reimbursement?</t>
  </si>
  <si>
    <t>What items are eligible for reimbursement?</t>
  </si>
  <si>
    <t>Look at cell F64.  It should say OK TO SEND.  If it indicates that there is an error, look at column J for information on the error and fix the error before sending in for processing</t>
  </si>
  <si>
    <t>FINAL CHECK: Before submitting, please make sure that cell F64 does not indicate any errors, it is approved by both yourself and the budget manager and that all receipts are included.</t>
  </si>
  <si>
    <t>Expense reimbursements are intended for items that cannot be purchased through standard purchasing systems such as a taxis, food for a trip, fundraising meals, books that are not available through typical vendors, etc.  Under no circumstances should people be paid for work via an expense reimbursement.  In addition, employees should try not to make purchases for equipment or software that are over $500 and last more than one year.</t>
  </si>
  <si>
    <t>I have expenses for more than one entity, can I include them all on one form?</t>
  </si>
  <si>
    <t>What if I have additional questions?</t>
  </si>
  <si>
    <t>John Doe</t>
  </si>
  <si>
    <t>Name</t>
  </si>
  <si>
    <t>Date</t>
  </si>
  <si>
    <t>Description</t>
  </si>
  <si>
    <t>Dates</t>
  </si>
  <si>
    <t>EXPENSE REPORT</t>
  </si>
  <si>
    <t>Period Covered</t>
  </si>
  <si>
    <t>Address</t>
  </si>
  <si>
    <t xml:space="preserve">  City, State Zip</t>
  </si>
  <si>
    <t>Jun 16-30, 2009</t>
  </si>
  <si>
    <t>Enter Period</t>
  </si>
  <si>
    <t>Account Description</t>
  </si>
  <si>
    <t>Acct #</t>
  </si>
  <si>
    <t>Vendor</t>
  </si>
  <si>
    <t>Description of Goods</t>
  </si>
  <si>
    <t>Amount</t>
  </si>
  <si>
    <t>Durables Curriculum (Non-Capital)</t>
  </si>
  <si>
    <t>Library Books</t>
  </si>
  <si>
    <t>Classroom Supplies</t>
  </si>
  <si>
    <t>Paper/Copier Supplies</t>
  </si>
  <si>
    <t>Copier Rental</t>
  </si>
  <si>
    <t>Educational software</t>
  </si>
  <si>
    <t>Food for Special Events</t>
  </si>
  <si>
    <t>Mobile Phones</t>
  </si>
  <si>
    <t>Teacher Recruiting &amp; Orientation</t>
  </si>
  <si>
    <t>Educational Magazines</t>
  </si>
  <si>
    <t>Field Lessons</t>
  </si>
  <si>
    <t>Office Supplies</t>
  </si>
  <si>
    <t>Postage &amp; Shipping</t>
  </si>
  <si>
    <t>Telecom, Fax &amp; Internet Usage</t>
  </si>
  <si>
    <t>Moving Expenses</t>
  </si>
  <si>
    <t>Custodial Services &amp; Supplies</t>
  </si>
  <si>
    <r>
      <t>If submitting by mail</t>
    </r>
    <r>
      <rPr>
        <sz val="10"/>
        <rFont val="Arial"/>
        <family val="0"/>
      </rPr>
      <t xml:space="preserve">, sign &amp; date the form where it says Employee Signature (Cell B69) and Date (Cell B72).  Then have your budget manager sign and date the form (Cells F69 and F72).  The respective Principals are the budget managers for the schools.   </t>
    </r>
  </si>
  <si>
    <t>All reimbursement requests should be submitted within 60 days of the period covered by the expense report, and no later than July 15 (for expenses between July 1 and June 30).  If you are unable to meet this date, you will need to get the approval from the Regional VP or the Executive Director as well as your budget manager.</t>
  </si>
  <si>
    <t>What are the caps on travel costs?</t>
  </si>
  <si>
    <t>102 Florida Street</t>
  </si>
  <si>
    <t>Baton Rogue, LA  70801</t>
  </si>
  <si>
    <t>555-555-5555</t>
  </si>
  <si>
    <t>Program/School</t>
  </si>
  <si>
    <t>Enter Program/School</t>
  </si>
  <si>
    <t>Yes, employees should tip in accordance with standard practice (I.e. consistent with what you would tip if you were paying for the item yourself and not being reimbursed by the company).  Reasonable tips will be reimbursed.  To get reimbursed, please indicate on the paper next to the respective receipt the tip amount and the total and circle the total.</t>
  </si>
  <si>
    <t>FREQUENTLY ASKED QUESTIONS - CONTINUED</t>
  </si>
  <si>
    <t>In cell G3, using the pull down menu, pick the period for which your expenses relate.  Each period in the menu covers 1/2 of a month.  If you have expenses in more than one period, please fill out separate expense forms.</t>
  </si>
  <si>
    <t xml:space="preserve">In order to ensure that employees are not accidentally double reimbursed for expenses, separate forms need to be filled out for each period with the respective receipts attached.  </t>
  </si>
  <si>
    <t xml:space="preserve">No, reimbursement requests can be submitted any time after the expense was made.  </t>
  </si>
  <si>
    <t>Will I be reimbursed for sales tax?</t>
  </si>
  <si>
    <t>If there is a good faith effort to have the vendor not charge sales tax and the vendor refuses, then sales tax will be reimbursed.  If this is the case, please indicate that the vendor refused to accept the tax exempt information next to the receipt being submitted.</t>
  </si>
  <si>
    <t>I lost the receipt, can I still be reimbursed?</t>
  </si>
  <si>
    <t>Note: If you have a receipt that should be split between multiple account descriptions, you can use multiple lines to indicate this.  In each description, indicate the amount of the total receipt.</t>
  </si>
  <si>
    <t>Note: Column C will automatically fill itself - Please do not enter information in this column</t>
  </si>
  <si>
    <t>Descriptions for client entertainment are required to include date, purpose and client (donor) names</t>
  </si>
  <si>
    <t>Repeat steps 7-13 for each receipt</t>
  </si>
  <si>
    <t>Note: If the expense report is split between programs/schools, then you need to get approval from the principal in your school.  In addition, if the amount charged to another program is above $250, you need to get approval from the program manager(s) being charged.</t>
  </si>
  <si>
    <t xml:space="preserve">What do I do if I have expenses for multiple periods? </t>
  </si>
  <si>
    <t>Should I be paying sales tax on purchases?</t>
  </si>
  <si>
    <t>DIRECTIONS - A Sample Completed Form is included in the School Sample tab</t>
  </si>
  <si>
    <t>In cell G7, using the pull down menu, pick the location where you would like your reimbursement check to be sent.  Please understand that sending checks interoffice can significantly delay your check.</t>
  </si>
  <si>
    <t>In cell D11, enter the date of the receipt corresponding to the information inputted in cell B11.  This date should be within the range listed in cell G3</t>
  </si>
  <si>
    <t>In cell F11, enter a brief description of the good purchased corresponding to the information inputted in cell B11.  If the receipt is for travel, indicate where the trip was to.  If the receipt was for food, list all names of the people that ate.  If the receipt is for client entertainment, include the date, purpose and client (donor) names</t>
  </si>
  <si>
    <t>Mark the receipt corresponding to the information inputted in cell B11 with the number in cell A11.  For example, if you were submitted the reimbursement on the School Sample tab, you would put a "1" on the receipt from Gimme a Book.</t>
  </si>
  <si>
    <t>Tape all receipts to standard pieces of paper (8 1/2 x 11 inch; please stay within the borders of the paper)</t>
  </si>
  <si>
    <t>All purchases should be Louisiana state tax exempt and therefore you should do your best to save the school money by not paying taxes to enable us to provide the best possible education for the students.  As such, you should bring with you the tax exempt forms for the entity that you are making the purchase for.  The Operations staff of the schools and finance department can provide you these forms.</t>
  </si>
  <si>
    <t>* Last updated June 18, 2008</t>
  </si>
  <si>
    <t>ADVANCE BATON ROUGE EXPENSE REPORT DIRECTIONS</t>
  </si>
  <si>
    <t>Joe's Stationary</t>
  </si>
  <si>
    <t>Colored Paper</t>
  </si>
  <si>
    <t>You Read It.com</t>
  </si>
  <si>
    <t>Books for students</t>
  </si>
  <si>
    <t>Ma's Po Boys</t>
  </si>
  <si>
    <t>Dinner with Leslie Smith and Donald White to discuss math program</t>
  </si>
  <si>
    <t>Enter Account Title</t>
  </si>
  <si>
    <t>School's Chart of Accounts</t>
  </si>
  <si>
    <t>Entity Code</t>
  </si>
  <si>
    <t>School Entity</t>
  </si>
  <si>
    <t>FINAL CHECK</t>
  </si>
  <si>
    <t>Please make sure to submit all of the items below</t>
  </si>
  <si>
    <t>1) This form with no Error Messages</t>
  </si>
  <si>
    <t>2) Employee signature or electonic approval if emailing</t>
  </si>
  <si>
    <t>3) Approver signature or eletronic approval from the manager</t>
  </si>
  <si>
    <t>4) All receipts taped to a standard sheet of paper with the receipts labeled to match the numbers in column A</t>
  </si>
  <si>
    <t>FREQUENTLY ASKED QUESTIONS</t>
  </si>
  <si>
    <t>When should I expect to be reimbursed for my expenses?</t>
  </si>
  <si>
    <t>In cell E11, enter the vendor (company) that the purchase was made from that corresponds to the information inputted in cell B11</t>
  </si>
  <si>
    <t>In cell H11 enter the amount of the receipt corresponding to the information inputted in cell B11.  Include amounts for tips or delivery charges in the amount entered.</t>
  </si>
  <si>
    <r>
      <t>If submitting electronically</t>
    </r>
    <r>
      <rPr>
        <sz val="10"/>
        <rFont val="Arial"/>
        <family val="0"/>
      </rPr>
      <t xml:space="preserve">, email the form and receipts (scanned) to the finance department and the budget manager.  In the email indicate that you approve the expenses and request the budget manager to email their approval.  The respective Principals are the budget managers for the schools.   </t>
    </r>
  </si>
  <si>
    <t>Supplies used primarily in the administrative offices such as folders, binders, pens, pencils and paper clips.  The majority of supplies are used within the classroom or by teachers and should be coded to the classroom supplies account.</t>
  </si>
  <si>
    <t>Non-Instructional Equipment &amp; Furniture</t>
  </si>
  <si>
    <t>Business Supplies</t>
  </si>
  <si>
    <t>Supplies used for the accounting and finance functions including blank checks.</t>
  </si>
  <si>
    <t xml:space="preserve">Costs associated with cleaning the facilities including cleaning/maintenance companies, cleaning supplies and bathroom supplies.  </t>
  </si>
  <si>
    <r>
      <t>If submitting electronically</t>
    </r>
    <r>
      <rPr>
        <sz val="10"/>
        <rFont val="Arial"/>
        <family val="0"/>
      </rPr>
      <t>, processing will begin once we receive the emailed form &amp; receipts, your approval and the budget manager's approval.  However, you still need to forward hard copies of the signed form and original receipts to the finance department.  Please keep a copy of all submitted items in case there is a problem during processing.</t>
    </r>
  </si>
  <si>
    <t>Questions can be emailed to the finance department.</t>
  </si>
  <si>
    <t xml:space="preserve">While the timing can vary, employees should expect to be reimbursed for expenses in approximately 15 days of the submission of an approved expense report.  In many cases, expense reimbursements are processed even quicker.  Our goal is to process expense reports on a weekly basis.   </t>
  </si>
  <si>
    <t>Unfortunately, separate forms need to be used for expenses related to each program as each program/school has different budget managers.  If an expense needs to be split between two programs/schools, please submit two expense forms and a attached a copy of the receipt with each indicating the breakdown of charges between the schools.</t>
  </si>
  <si>
    <t>Supplies used in support of opening a new school or starting a new grade including curriculum development, initial training, conferences and mentoring.</t>
  </si>
  <si>
    <t>Field Trips - Parent Funded</t>
  </si>
  <si>
    <t>Activities Account - After School Club 1</t>
  </si>
  <si>
    <t>Activities Account - After School Club 2</t>
  </si>
  <si>
    <t>Activities Account - After School Club 3</t>
  </si>
  <si>
    <t>Activities Account - After School Club 4</t>
  </si>
  <si>
    <t>Activities Account - After School Club 5</t>
  </si>
  <si>
    <t>Activities Account - After School Club 6</t>
  </si>
  <si>
    <t>Non-School Executive Admin Supplies</t>
  </si>
  <si>
    <t>Equipment &amp; furniture that does not qualify to be capitalized and is used at the school other than in the administrative office such as a desktop computer, overhead projectors, printers, student desks, teacher desks &amp; chairs, and carts</t>
  </si>
  <si>
    <t>Sped Consummables</t>
  </si>
  <si>
    <t>Extracurricular Supplies</t>
  </si>
  <si>
    <t>Supplies and materials related to non-athletic after school activities such as club travel costs, competition supplies, uniforms and club equipment</t>
  </si>
  <si>
    <t>Athletic Supplies</t>
  </si>
  <si>
    <t>Note: If you need more lines, please let the finance department know and they add more lines .  Please do not add lines using another methodology as the formulas may not work.</t>
  </si>
  <si>
    <t>In cell G5, using the pull down menu, pick the description that best matches how the expense was spent.  Split Schools implies that the expenditure was used proportionately by the schools.  Split All Entities implies that the expenditures was used by the schools and other ABR programs.</t>
  </si>
  <si>
    <r>
      <t xml:space="preserve">In cell B11, using the pull down menu, pick the account description that best matches the items purchased in your first receipt.  The first dozen categories are the ones that you are most likely going to use.  If you are unsure about what the account descriptions mean, there are more detailed descriptions included on the </t>
    </r>
    <r>
      <rPr>
        <i/>
        <sz val="10"/>
        <rFont val="Arial"/>
        <family val="2"/>
      </rPr>
      <t>Choices</t>
    </r>
    <r>
      <rPr>
        <sz val="10"/>
        <rFont val="Arial"/>
        <family val="0"/>
      </rPr>
      <t xml:space="preserve"> tab in cells A1-B68.  For example, if you purchased math workbooks, you should select Consummables.  </t>
    </r>
  </si>
  <si>
    <t>Costs incurred to attract and retain students such as advertising.  Also includes costs associated with parent involvement and community development such as parent committee costs, parent mailings, non-recruiting parent information sessions, community information sessions or community sponsorships.</t>
  </si>
  <si>
    <t>Non-Instructional Travel &amp; Food</t>
  </si>
  <si>
    <t>Costs related to the rental of copiers including lease costs, copier maintenance contracts (such as per copy charges) or other ongoing copier maintenance costs.  Outsourced copies made due to copy machine failures should be coded here.  Other outsourced copies should be coded to the account closest to the use of the copies.</t>
  </si>
  <si>
    <t>Cell phone charges including data packages used by staff for business related calls.  Phone charges at hotels for professional development conferences should be included in the professional development account bucket.</t>
  </si>
  <si>
    <t>Student Tuition</t>
  </si>
  <si>
    <t xml:space="preserve">Ongoing facility &amp; grounds related maintenance and repair costs including things like repairs to air conditioners and water fountains.  Also includes minor improvements that do not qualify for capitalization but represent improvements to the facilities such as painting, student art boards and other temporary improvements.  </t>
  </si>
  <si>
    <t>Technology Maintenance</t>
  </si>
  <si>
    <t>Costs associated with installing and maintaining the technology infrastruction of the entity including computer repair costs, network maintenance costs and website costs.  A portion of the Fourth Sector fees should be coded here.</t>
  </si>
  <si>
    <t>Costs associated with recruiting new staff to any of the entities including advertising, job postings, job fairs, travel for potential recruits, and recruiting meals.</t>
  </si>
  <si>
    <t>Technology Supplies</t>
  </si>
  <si>
    <t>Supplies and small items associated with the technology infrastructure including replacement keyboards, routers, and cables</t>
  </si>
  <si>
    <t>Fundraising Supplies</t>
  </si>
  <si>
    <t>Startup Supplies</t>
  </si>
  <si>
    <t>Amounts collected from students or parents for field trips along with amounts paid for such trips.  Job classifications in Quickbooks should be used to separate which trips money was collected and paid for if there are multiple trips.</t>
  </si>
  <si>
    <t>Amounts collected from students, parents or fundraisers for After School Club 1 along with amounts paid for such club costs.</t>
  </si>
  <si>
    <t>Amounts collected from students, parents or fundraisers for After School Club 2 along with amounts paid for such club costs.</t>
  </si>
  <si>
    <t>Amounts collected from students, parents or fundraisers for After School Club 3 along with amounts paid for such club costs.</t>
  </si>
  <si>
    <t>Uniforms, sports equipment, or other non-people items used in athletic programs.</t>
  </si>
  <si>
    <t>Summer School Supplies</t>
  </si>
  <si>
    <t>Professional Development OTPS</t>
  </si>
  <si>
    <t>Costs related to the training of principals, teachers or any other employees.   Food at staff meetings, staff gifts, conference costs, space rental costs for training or any other professional development related cost other than travel would be coded here.</t>
  </si>
  <si>
    <t>Travel</t>
  </si>
  <si>
    <t>Books for either a school library or classroom library that are not assigned to particular students.</t>
  </si>
  <si>
    <t>Supplies used in the general administration of the Board or for systemwide improvements.</t>
  </si>
  <si>
    <t>Landline telephone, internet (DSL, cable, T1, etc), fax and all other telecommunications costs other than cell phones.  Erate reimbursements related to such costs would also be coded here.</t>
  </si>
  <si>
    <t>Costs associated with mailing or shipping goods including couriers.  Typical vendors for this include Federal Express and the United States Postal Service.  Postage machine and online postage service costs would also be coded here.</t>
  </si>
  <si>
    <t>Student Recruiting &amp; Parent Involvement</t>
  </si>
  <si>
    <t>Amounts collected from students, parents or fundraisers for After School Club 4 along with amounts paid for such club costs.</t>
  </si>
  <si>
    <t>Amounts collected from students, parents or fundraisers for After School Club 5 along with amounts paid for such club costs.</t>
  </si>
  <si>
    <t>Amounts collected from students, parents or fundraisers for After School Club 6 along with amounts paid for such club costs.</t>
  </si>
  <si>
    <t>Other Activities</t>
  </si>
  <si>
    <t>Amounts collected from students, parents or fundraisers for Activities not classified elsewhere along with amounts paid for such activities.</t>
  </si>
  <si>
    <t xml:space="preserve">Assessment </t>
  </si>
  <si>
    <t>Testing materials including state &amp; national standardized assessments, assessment grading or online assessments.</t>
  </si>
  <si>
    <t>Tuition paid to third parties on behalf of students at the school such as college level course costs at a local university, college preparation courses or online education courses.</t>
  </si>
  <si>
    <t xml:space="preserve">Supplies used in the classroom, whether by students or teachers.  This should be used as the default supply code unless specific information identifies a more appropriate account. </t>
  </si>
  <si>
    <t>Copy paper, tonor, staples or other supplies used in making copies.</t>
  </si>
  <si>
    <t>Software used in the educational program</t>
  </si>
  <si>
    <t>Costs related to field trips including trips to local businesses, colleges and museums.</t>
  </si>
  <si>
    <t>Food for school events including parent events, special occasion parties or student rewards.  Food service program shortfalls (such as lunch) should be coded under food service management.  Food for in-house professional development meetings should be coded under professional development.</t>
  </si>
  <si>
    <t>Textbooks, reading books and other curriculum materials that last more than a year but do not qualify for capitalization.</t>
  </si>
  <si>
    <t>Consumables</t>
  </si>
  <si>
    <t>Workbooks, textbooks or manipulatives that last less than one year related to any subject</t>
  </si>
  <si>
    <t>Subsciptions to magazines or newspapers provided to students, used in the classroom or provided to staff.</t>
  </si>
  <si>
    <t>Equipment &amp; Furniture (Non-Capital)</t>
  </si>
  <si>
    <t>Pointe Coupee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</si>
</sst>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
    <numFmt numFmtId="170" formatCode="000\-00\-0000"/>
    <numFmt numFmtId="171" formatCode="000"/>
    <numFmt numFmtId="172" formatCode="m/d/yy"/>
    <numFmt numFmtId="173" formatCode="&quot;$&quot;#,##0.00"/>
  </numFmts>
  <fonts count="27">
    <font>
      <sz val="10"/>
      <name val="Arial"/>
      <family val="0"/>
    </font>
    <font>
      <b/>
      <sz val="10"/>
      <name val="Arial"/>
      <family val="2"/>
    </font>
    <font>
      <b/>
      <sz val="14"/>
      <color indexed="12"/>
      <name val="Arial"/>
      <family val="2"/>
    </font>
    <font>
      <i/>
      <sz val="8"/>
      <name val="Arial"/>
      <family val="2"/>
    </font>
    <font>
      <b/>
      <sz val="10"/>
      <color indexed="10"/>
      <name val="Arial"/>
      <family val="2"/>
    </font>
    <font>
      <i/>
      <sz val="10"/>
      <name val="Arial"/>
      <family val="2"/>
    </font>
    <font>
      <b/>
      <i/>
      <sz val="10"/>
      <name val="Arial"/>
      <family val="2"/>
    </font>
    <font>
      <u val="single"/>
      <sz val="10"/>
      <color indexed="12"/>
      <name val="Arial"/>
      <family val="2"/>
    </font>
    <font>
      <sz val="8"/>
      <name val="Verdana"/>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12"/>
      </left>
      <right>
        <color indexed="63"/>
      </right>
      <top style="medium">
        <color indexed="12"/>
      </top>
      <bottom style="medium">
        <color indexed="12"/>
      </bottom>
    </border>
    <border>
      <left style="medium">
        <color indexed="17"/>
      </left>
      <right style="medium">
        <color indexed="17"/>
      </right>
      <top style="medium">
        <color indexed="17"/>
      </top>
      <bottom style="medium">
        <color indexed="17"/>
      </bottom>
    </border>
    <border>
      <left style="medium">
        <color indexed="12"/>
      </left>
      <right style="medium">
        <color indexed="12"/>
      </right>
      <top style="medium">
        <color indexed="12"/>
      </top>
      <bottom style="medium">
        <color indexed="12"/>
      </bottom>
    </border>
    <border>
      <left>
        <color indexed="63"/>
      </left>
      <right>
        <color indexed="63"/>
      </right>
      <top>
        <color indexed="63"/>
      </top>
      <bottom style="medium"/>
    </border>
    <border>
      <left style="medium">
        <color indexed="17"/>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style="medium">
        <color indexed="17"/>
      </right>
      <top>
        <color indexed="63"/>
      </top>
      <bottom style="thin"/>
    </border>
    <border>
      <left>
        <color indexed="63"/>
      </left>
      <right>
        <color indexed="63"/>
      </right>
      <top style="thin"/>
      <bottom style="thin"/>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pplyProtection="1">
      <alignment/>
      <protection locked="0"/>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1" xfId="0" applyBorder="1" applyAlignment="1" applyProtection="1">
      <alignment wrapText="1"/>
      <protection locked="0"/>
    </xf>
    <xf numFmtId="14" fontId="0" fillId="0" borderId="10" xfId="0" applyNumberFormat="1" applyBorder="1" applyAlignment="1" applyProtection="1">
      <alignment horizontal="center"/>
      <protection locked="0"/>
    </xf>
    <xf numFmtId="0" fontId="0" fillId="0" borderId="12" xfId="0" applyBorder="1" applyAlignment="1" applyProtection="1">
      <alignment horizontal="center" shrinkToFit="1"/>
      <protection locked="0"/>
    </xf>
    <xf numFmtId="43" fontId="0" fillId="0" borderId="12" xfId="42" applyFont="1" applyBorder="1" applyAlignment="1" applyProtection="1">
      <alignment horizontal="center"/>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horizontal="center"/>
      <protection/>
    </xf>
    <xf numFmtId="0" fontId="0" fillId="0" borderId="0" xfId="0" applyAlignment="1" applyProtection="1">
      <alignment/>
      <protection/>
    </xf>
    <xf numFmtId="0" fontId="0" fillId="0" borderId="21" xfId="0" applyBorder="1" applyAlignment="1" applyProtection="1">
      <alignment horizontal="centerContinuous" wrapText="1"/>
      <protection locked="0"/>
    </xf>
    <xf numFmtId="0" fontId="7" fillId="0" borderId="10" xfId="52" applyBorder="1" applyAlignment="1" applyProtection="1">
      <alignment/>
      <protection locked="0"/>
    </xf>
    <xf numFmtId="171" fontId="0" fillId="0" borderId="0" xfId="0" applyNumberFormat="1" applyAlignment="1">
      <alignment/>
    </xf>
    <xf numFmtId="0" fontId="0" fillId="0" borderId="0" xfId="0" applyBorder="1" applyAlignment="1" applyProtection="1">
      <alignment horizontal="center"/>
      <protection/>
    </xf>
    <xf numFmtId="14" fontId="0" fillId="0" borderId="21" xfId="0" applyNumberFormat="1" applyBorder="1" applyAlignment="1" applyProtection="1">
      <alignment horizontal="center"/>
      <protection locked="0"/>
    </xf>
    <xf numFmtId="0" fontId="2" fillId="0" borderId="0" xfId="0" applyFont="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1" fillId="0" borderId="0" xfId="0" applyFont="1" applyAlignment="1" applyProtection="1">
      <alignment/>
      <protection/>
    </xf>
    <xf numFmtId="0" fontId="4" fillId="0" borderId="0" xfId="0" applyFont="1" applyAlignment="1" applyProtection="1">
      <alignment/>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1"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21" xfId="0" applyBorder="1" applyAlignment="1" applyProtection="1">
      <alignment horizontal="centerContinuous" wrapText="1"/>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shrinkToFit="1"/>
      <protection/>
    </xf>
    <xf numFmtId="0" fontId="0" fillId="0" borderId="0" xfId="0" applyBorder="1" applyAlignment="1" applyProtection="1">
      <alignment horizontal="centerContinuous" shrinkToFit="1"/>
      <protection/>
    </xf>
    <xf numFmtId="43" fontId="1" fillId="0" borderId="0" xfId="42" applyFont="1" applyBorder="1" applyAlignment="1" applyProtection="1">
      <alignment horizontal="center"/>
      <protection/>
    </xf>
    <xf numFmtId="0" fontId="3" fillId="0" borderId="0" xfId="0" applyFont="1" applyAlignment="1" applyProtection="1">
      <alignment/>
      <protection/>
    </xf>
    <xf numFmtId="0" fontId="0" fillId="0" borderId="13" xfId="0" applyBorder="1" applyAlignment="1" applyProtection="1">
      <alignment/>
      <protection/>
    </xf>
    <xf numFmtId="0" fontId="0" fillId="0" borderId="24" xfId="0" applyBorder="1" applyAlignment="1" applyProtection="1">
      <alignment/>
      <protection/>
    </xf>
    <xf numFmtId="0" fontId="0" fillId="0" borderId="0" xfId="0" applyAlignment="1" applyProtection="1">
      <alignment horizontal="centerContinuous"/>
      <protection/>
    </xf>
    <xf numFmtId="0" fontId="0" fillId="0" borderId="24" xfId="0" applyBorder="1" applyAlignment="1" applyProtection="1">
      <alignment horizontal="center"/>
      <protection/>
    </xf>
    <xf numFmtId="14" fontId="0" fillId="0" borderId="0" xfId="0" applyNumberFormat="1" applyAlignment="1">
      <alignment/>
    </xf>
    <xf numFmtId="1" fontId="0" fillId="0" borderId="0" xfId="0" applyNumberFormat="1" applyAlignment="1">
      <alignment/>
    </xf>
    <xf numFmtId="2" fontId="0" fillId="0" borderId="0" xfId="0" applyNumberFormat="1" applyAlignment="1">
      <alignment/>
    </xf>
    <xf numFmtId="0" fontId="0" fillId="0" borderId="0" xfId="0" applyAlignment="1" quotePrefix="1">
      <alignment/>
    </xf>
    <xf numFmtId="2" fontId="0" fillId="0" borderId="0" xfId="0" applyNumberFormat="1" applyFill="1" applyAlignment="1">
      <alignment/>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wrapText="1"/>
    </xf>
    <xf numFmtId="0" fontId="1" fillId="0" borderId="0" xfId="0" applyFont="1" applyFill="1" applyBorder="1" applyAlignment="1">
      <alignment horizontal="left" wrapText="1"/>
    </xf>
    <xf numFmtId="0" fontId="5" fillId="0" borderId="0" xfId="0" applyFont="1" applyFill="1" applyBorder="1" applyAlignment="1">
      <alignment horizontal="left" wrapText="1"/>
    </xf>
    <xf numFmtId="0" fontId="1"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horizontal="centerContinuous" vertical="center" wrapText="1"/>
    </xf>
    <xf numFmtId="0" fontId="0" fillId="0" borderId="0" xfId="0" applyFill="1" applyBorder="1" applyAlignment="1">
      <alignment horizontal="left"/>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1" fillId="0" borderId="0" xfId="0" applyFont="1" applyFill="1" applyBorder="1" applyAlignment="1">
      <alignment horizontal="centerContinuous" wrapText="1"/>
    </xf>
    <xf numFmtId="0" fontId="1"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wrapText="1"/>
    </xf>
    <xf numFmtId="0" fontId="1" fillId="0" borderId="0" xfId="0" applyFont="1" applyFill="1" applyBorder="1" applyAlignment="1">
      <alignment horizontal="center"/>
    </xf>
    <xf numFmtId="0" fontId="9"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6">
    <dxf>
      <fill>
        <patternFill>
          <bgColor indexed="13"/>
        </patternFill>
      </fill>
    </dxf>
    <dxf>
      <font>
        <b/>
        <i val="0"/>
      </font>
      <fill>
        <patternFill>
          <bgColor indexed="13"/>
        </patternFill>
      </fill>
    </dxf>
    <dxf>
      <fill>
        <patternFill>
          <bgColor indexed="13"/>
        </patternFill>
      </fill>
    </dxf>
    <dxf>
      <fill>
        <patternFill>
          <bgColor indexed="13"/>
        </patternFill>
      </fill>
    </dxf>
    <dxf>
      <font>
        <b/>
        <i val="0"/>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elissagautreau\AppData\Local\Microsoft\Windows\Temporary%20Internet%20Files\Content.Outlook\782Z5XEM\Accounts%20Payable%20Entry%20Template%20ABR%202_17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 To be Completed"/>
      <sheetName val="AP Entry"/>
      <sheetName val="Acct Pay"/>
      <sheetName val="Reclass"/>
      <sheetName val="Reclass Entry"/>
      <sheetName val="Vendors"/>
      <sheetName val="Approval Form"/>
      <sheetName val="Codes"/>
    </sheetNames>
    <sheetDataSet>
      <sheetData sheetId="2">
        <row r="19">
          <cell r="G19">
            <v>40024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johndoe@advancebatonrouge.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E353"/>
  <sheetViews>
    <sheetView zoomScalePageLayoutView="0" workbookViewId="0" topLeftCell="A1">
      <selection activeCell="B2" sqref="B2"/>
    </sheetView>
  </sheetViews>
  <sheetFormatPr defaultColWidth="9.140625" defaultRowHeight="12.75"/>
  <cols>
    <col min="1" max="1" width="3.28125" style="54" customWidth="1"/>
    <col min="2" max="2" width="95.421875" style="54" customWidth="1"/>
    <col min="3" max="16384" width="9.140625" style="54" customWidth="1"/>
  </cols>
  <sheetData>
    <row r="1" spans="1:2" ht="12.75">
      <c r="A1" s="69" t="s">
        <v>146</v>
      </c>
      <c r="B1" s="69"/>
    </row>
    <row r="2" spans="2:5" ht="48">
      <c r="B2" s="55" t="s">
        <v>0</v>
      </c>
      <c r="E2" s="53"/>
    </row>
    <row r="3" ht="12">
      <c r="B3" s="55"/>
    </row>
    <row r="4" ht="12">
      <c r="B4" s="56" t="s">
        <v>138</v>
      </c>
    </row>
    <row r="5" ht="24">
      <c r="B5" s="57" t="s">
        <v>19</v>
      </c>
    </row>
    <row r="6" spans="1:2" ht="6" customHeight="1">
      <c r="A6" s="53"/>
      <c r="B6" s="55"/>
    </row>
    <row r="7" spans="1:2" ht="12">
      <c r="A7" s="58">
        <v>1</v>
      </c>
      <c r="B7" s="62" t="s">
        <v>20</v>
      </c>
    </row>
    <row r="8" spans="1:2" ht="6" customHeight="1">
      <c r="A8" s="58"/>
      <c r="B8" s="55"/>
    </row>
    <row r="9" spans="1:2" ht="12">
      <c r="A9" s="58">
        <v>2</v>
      </c>
      <c r="B9" s="62" t="s">
        <v>21</v>
      </c>
    </row>
    <row r="10" spans="1:2" ht="6" customHeight="1">
      <c r="A10" s="58"/>
      <c r="B10" s="55"/>
    </row>
    <row r="11" spans="1:2" ht="12">
      <c r="A11" s="58">
        <v>3</v>
      </c>
      <c r="B11" s="62" t="s">
        <v>18</v>
      </c>
    </row>
    <row r="12" spans="1:2" ht="6" customHeight="1">
      <c r="A12" s="58"/>
      <c r="B12" s="55"/>
    </row>
    <row r="13" spans="1:2" ht="12">
      <c r="A13" s="58">
        <v>4</v>
      </c>
      <c r="B13" s="62" t="s">
        <v>22</v>
      </c>
    </row>
    <row r="14" spans="1:2" ht="6" customHeight="1">
      <c r="A14" s="58"/>
      <c r="B14" s="55"/>
    </row>
    <row r="15" spans="1:2" ht="24">
      <c r="A15" s="58">
        <v>5</v>
      </c>
      <c r="B15" s="55" t="s">
        <v>125</v>
      </c>
    </row>
    <row r="16" spans="1:2" ht="6" customHeight="1">
      <c r="A16" s="58"/>
      <c r="B16" s="55"/>
    </row>
    <row r="17" spans="1:2" ht="36">
      <c r="A17" s="58">
        <v>6</v>
      </c>
      <c r="B17" s="55" t="s">
        <v>192</v>
      </c>
    </row>
    <row r="18" spans="1:2" ht="6" customHeight="1">
      <c r="A18" s="58"/>
      <c r="B18" s="55"/>
    </row>
    <row r="19" spans="1:2" ht="24">
      <c r="A19" s="58">
        <v>7</v>
      </c>
      <c r="B19" s="55" t="s">
        <v>139</v>
      </c>
    </row>
    <row r="20" spans="1:2" ht="6" customHeight="1">
      <c r="A20" s="58"/>
      <c r="B20" s="55"/>
    </row>
    <row r="21" spans="1:2" ht="48">
      <c r="A21" s="58">
        <v>8</v>
      </c>
      <c r="B21" s="55" t="s">
        <v>193</v>
      </c>
    </row>
    <row r="22" spans="1:2" ht="6" customHeight="1">
      <c r="A22" s="58"/>
      <c r="B22" s="55"/>
    </row>
    <row r="23" spans="1:2" ht="12">
      <c r="A23" s="59"/>
      <c r="B23" s="57" t="s">
        <v>132</v>
      </c>
    </row>
    <row r="24" spans="1:2" ht="6" customHeight="1">
      <c r="A24" s="60"/>
      <c r="B24" s="61"/>
    </row>
    <row r="25" spans="1:2" ht="24">
      <c r="A25" s="58">
        <v>9</v>
      </c>
      <c r="B25" s="55" t="s">
        <v>140</v>
      </c>
    </row>
    <row r="26" spans="1:2" ht="6" customHeight="1">
      <c r="A26" s="58"/>
      <c r="B26" s="55"/>
    </row>
    <row r="27" spans="1:2" ht="24">
      <c r="A27" s="58">
        <v>10</v>
      </c>
      <c r="B27" s="55" t="s">
        <v>165</v>
      </c>
    </row>
    <row r="28" spans="1:2" ht="6" customHeight="1">
      <c r="A28" s="58"/>
      <c r="B28" s="55"/>
    </row>
    <row r="29" spans="1:2" ht="36">
      <c r="A29" s="58">
        <v>11</v>
      </c>
      <c r="B29" s="55" t="s">
        <v>141</v>
      </c>
    </row>
    <row r="30" spans="1:2" ht="6" customHeight="1">
      <c r="A30" s="58"/>
      <c r="B30" s="55"/>
    </row>
    <row r="31" spans="1:2" ht="24">
      <c r="A31" s="58">
        <v>12</v>
      </c>
      <c r="B31" s="55" t="s">
        <v>166</v>
      </c>
    </row>
    <row r="32" spans="1:2" ht="6" customHeight="1">
      <c r="A32" s="58"/>
      <c r="B32" s="55"/>
    </row>
    <row r="33" spans="1:2" ht="24">
      <c r="A33" s="59"/>
      <c r="B33" s="57" t="s">
        <v>131</v>
      </c>
    </row>
    <row r="34" spans="1:2" ht="6" customHeight="1">
      <c r="A34" s="60"/>
      <c r="B34" s="62"/>
    </row>
    <row r="35" spans="1:2" ht="24">
      <c r="A35" s="58">
        <v>13</v>
      </c>
      <c r="B35" s="55" t="s">
        <v>142</v>
      </c>
    </row>
    <row r="36" spans="1:2" ht="6" customHeight="1">
      <c r="A36" s="58"/>
      <c r="B36" s="55"/>
    </row>
    <row r="37" spans="1:2" ht="12">
      <c r="A37" s="58">
        <v>14</v>
      </c>
      <c r="B37" s="55" t="s">
        <v>134</v>
      </c>
    </row>
    <row r="38" spans="1:2" ht="6" customHeight="1">
      <c r="A38" s="58"/>
      <c r="B38" s="55"/>
    </row>
    <row r="39" spans="1:2" ht="24">
      <c r="A39" s="59"/>
      <c r="B39" s="57" t="s">
        <v>191</v>
      </c>
    </row>
    <row r="40" spans="1:2" ht="6" customHeight="1">
      <c r="A40" s="60"/>
      <c r="B40" s="62"/>
    </row>
    <row r="41" spans="1:2" ht="12">
      <c r="A41" s="68"/>
      <c r="B41" s="68"/>
    </row>
    <row r="42" spans="1:2" ht="24">
      <c r="A42" s="58">
        <v>15</v>
      </c>
      <c r="B42" s="55" t="s">
        <v>78</v>
      </c>
    </row>
    <row r="43" spans="1:2" ht="6" customHeight="1">
      <c r="A43" s="58"/>
      <c r="B43" s="55"/>
    </row>
    <row r="44" spans="1:2" ht="12">
      <c r="A44" s="58">
        <v>16</v>
      </c>
      <c r="B44" s="55" t="s">
        <v>143</v>
      </c>
    </row>
    <row r="45" spans="1:2" ht="6" customHeight="1">
      <c r="A45" s="58"/>
      <c r="B45" s="55"/>
    </row>
    <row r="46" spans="1:2" ht="36">
      <c r="A46" s="58">
        <v>17</v>
      </c>
      <c r="B46" s="63" t="s">
        <v>167</v>
      </c>
    </row>
    <row r="47" spans="1:2" ht="6" customHeight="1">
      <c r="A47" s="58"/>
      <c r="B47" s="55"/>
    </row>
    <row r="48" spans="1:2" ht="36">
      <c r="A48" s="59"/>
      <c r="B48" s="57" t="s">
        <v>135</v>
      </c>
    </row>
    <row r="49" spans="1:2" ht="6" customHeight="1">
      <c r="A49" s="60"/>
      <c r="B49" s="62"/>
    </row>
    <row r="50" spans="1:2" ht="36">
      <c r="A50" s="58">
        <v>18</v>
      </c>
      <c r="B50" s="63" t="s">
        <v>173</v>
      </c>
    </row>
    <row r="51" spans="1:2" ht="6" customHeight="1">
      <c r="A51" s="58"/>
      <c r="B51" s="55"/>
    </row>
    <row r="52" spans="1:2" ht="36">
      <c r="A52" s="58">
        <v>19</v>
      </c>
      <c r="B52" s="63" t="s">
        <v>115</v>
      </c>
    </row>
    <row r="53" spans="1:2" ht="6" customHeight="1">
      <c r="A53" s="53"/>
      <c r="B53" s="55"/>
    </row>
    <row r="54" ht="24">
      <c r="B54" s="64" t="s">
        <v>79</v>
      </c>
    </row>
    <row r="55" spans="1:2" ht="12">
      <c r="A55" s="53"/>
      <c r="B55" s="55"/>
    </row>
    <row r="56" spans="1:2" ht="12">
      <c r="A56" s="65" t="s">
        <v>163</v>
      </c>
      <c r="B56" s="61"/>
    </row>
    <row r="57" spans="1:2" ht="12">
      <c r="A57" s="53">
        <v>1</v>
      </c>
      <c r="B57" s="63" t="s">
        <v>164</v>
      </c>
    </row>
    <row r="58" spans="1:2" ht="36">
      <c r="A58" s="53"/>
      <c r="B58" s="55" t="s">
        <v>175</v>
      </c>
    </row>
    <row r="59" spans="1:2" ht="12">
      <c r="A59" s="53"/>
      <c r="B59" s="55"/>
    </row>
    <row r="60" spans="1:2" ht="12">
      <c r="A60" s="53">
        <v>2</v>
      </c>
      <c r="B60" s="66" t="s">
        <v>117</v>
      </c>
    </row>
    <row r="61" ht="12">
      <c r="B61" s="54" t="s">
        <v>23</v>
      </c>
    </row>
    <row r="62" ht="12">
      <c r="B62" s="67" t="s">
        <v>24</v>
      </c>
    </row>
    <row r="63" ht="12">
      <c r="B63" s="67" t="s">
        <v>15</v>
      </c>
    </row>
    <row r="64" ht="12">
      <c r="B64" s="67"/>
    </row>
    <row r="65" spans="1:2" ht="12">
      <c r="A65" s="53">
        <v>3</v>
      </c>
      <c r="B65" s="63" t="s">
        <v>81</v>
      </c>
    </row>
    <row r="66" spans="1:2" ht="36">
      <c r="A66" s="53"/>
      <c r="B66" s="55" t="s">
        <v>176</v>
      </c>
    </row>
    <row r="67" ht="12">
      <c r="A67" s="53"/>
    </row>
    <row r="68" spans="1:2" ht="12">
      <c r="A68" s="53">
        <v>4</v>
      </c>
      <c r="B68" s="63" t="s">
        <v>137</v>
      </c>
    </row>
    <row r="69" spans="1:2" ht="48">
      <c r="A69" s="53"/>
      <c r="B69" s="55" t="s">
        <v>144</v>
      </c>
    </row>
    <row r="70" spans="1:2" ht="12">
      <c r="A70" s="53"/>
      <c r="B70" s="55"/>
    </row>
    <row r="71" spans="1:2" ht="12">
      <c r="A71" s="53">
        <v>5</v>
      </c>
      <c r="B71" s="63" t="s">
        <v>128</v>
      </c>
    </row>
    <row r="72" spans="1:2" ht="36">
      <c r="A72" s="53"/>
      <c r="B72" s="55" t="s">
        <v>129</v>
      </c>
    </row>
    <row r="73" spans="1:2" ht="12">
      <c r="A73" s="53"/>
      <c r="B73" s="55"/>
    </row>
    <row r="74" spans="1:2" ht="12">
      <c r="A74" s="53">
        <v>6</v>
      </c>
      <c r="B74" s="63" t="s">
        <v>75</v>
      </c>
    </row>
    <row r="75" ht="36">
      <c r="B75" s="55" t="s">
        <v>123</v>
      </c>
    </row>
    <row r="77" spans="1:2" ht="12">
      <c r="A77" s="53">
        <v>7</v>
      </c>
      <c r="B77" s="63" t="s">
        <v>130</v>
      </c>
    </row>
    <row r="78" ht="24">
      <c r="B78" s="55" t="s">
        <v>16</v>
      </c>
    </row>
    <row r="79" ht="12">
      <c r="B79" s="55"/>
    </row>
    <row r="80" spans="1:2" ht="12">
      <c r="A80" s="53">
        <v>8</v>
      </c>
      <c r="B80" s="56" t="s">
        <v>72</v>
      </c>
    </row>
    <row r="81" ht="12">
      <c r="B81" s="55" t="s">
        <v>73</v>
      </c>
    </row>
    <row r="82" ht="12">
      <c r="B82" s="55"/>
    </row>
    <row r="83" spans="1:2" ht="12">
      <c r="A83" s="65" t="s">
        <v>124</v>
      </c>
      <c r="B83" s="61"/>
    </row>
    <row r="84" spans="1:2" ht="12">
      <c r="A84" s="53">
        <v>9</v>
      </c>
      <c r="B84" s="63" t="s">
        <v>77</v>
      </c>
    </row>
    <row r="85" ht="48">
      <c r="B85" s="55" t="s">
        <v>80</v>
      </c>
    </row>
    <row r="86" ht="12">
      <c r="B86" s="55"/>
    </row>
    <row r="87" spans="1:2" ht="12">
      <c r="A87" s="53">
        <v>10</v>
      </c>
      <c r="B87" s="63" t="s">
        <v>136</v>
      </c>
    </row>
    <row r="88" ht="24">
      <c r="B88" s="55" t="s">
        <v>126</v>
      </c>
    </row>
    <row r="89" ht="12">
      <c r="B89" s="55"/>
    </row>
    <row r="90" spans="1:2" ht="12">
      <c r="A90" s="53">
        <v>11</v>
      </c>
      <c r="B90" s="56" t="s">
        <v>76</v>
      </c>
    </row>
    <row r="91" ht="12">
      <c r="B91" s="55" t="s">
        <v>127</v>
      </c>
    </row>
    <row r="92" ht="12">
      <c r="B92" s="55"/>
    </row>
    <row r="93" spans="1:2" ht="12">
      <c r="A93" s="53">
        <v>12</v>
      </c>
      <c r="B93" s="63" t="s">
        <v>74</v>
      </c>
    </row>
    <row r="94" ht="36">
      <c r="B94" s="55" t="s">
        <v>116</v>
      </c>
    </row>
    <row r="95" ht="12">
      <c r="B95" s="55"/>
    </row>
    <row r="96" spans="1:2" ht="12">
      <c r="A96" s="53">
        <v>13</v>
      </c>
      <c r="B96" s="63" t="s">
        <v>82</v>
      </c>
    </row>
    <row r="97" ht="12">
      <c r="B97" s="55" t="s">
        <v>174</v>
      </c>
    </row>
    <row r="98" ht="12">
      <c r="B98" s="67"/>
    </row>
    <row r="101" ht="12">
      <c r="B101" s="67"/>
    </row>
    <row r="102" ht="12">
      <c r="B102" s="67"/>
    </row>
    <row r="103" ht="12">
      <c r="B103" s="67"/>
    </row>
    <row r="104" ht="12">
      <c r="B104" s="67"/>
    </row>
    <row r="105" ht="12">
      <c r="B105" s="67"/>
    </row>
    <row r="106" ht="12">
      <c r="B106" s="67"/>
    </row>
    <row r="107" ht="12">
      <c r="B107" s="67"/>
    </row>
    <row r="108" ht="12">
      <c r="B108" s="67"/>
    </row>
    <row r="109" ht="12">
      <c r="B109" s="67"/>
    </row>
    <row r="110" ht="12">
      <c r="B110" s="67"/>
    </row>
    <row r="111" ht="12">
      <c r="B111" s="67"/>
    </row>
    <row r="112" ht="12">
      <c r="B112" s="67"/>
    </row>
    <row r="113" ht="12">
      <c r="B113" s="67"/>
    </row>
    <row r="114" ht="12">
      <c r="B114" s="67"/>
    </row>
    <row r="115" ht="12">
      <c r="B115" s="67"/>
    </row>
    <row r="116" ht="12">
      <c r="B116" s="67"/>
    </row>
    <row r="117" ht="12">
      <c r="B117" s="67"/>
    </row>
    <row r="118" ht="12">
      <c r="B118" s="67"/>
    </row>
    <row r="119" ht="12">
      <c r="B119" s="67"/>
    </row>
    <row r="120" ht="12">
      <c r="B120" s="67"/>
    </row>
    <row r="121" ht="12">
      <c r="B121" s="67"/>
    </row>
    <row r="122" ht="12">
      <c r="B122" s="67"/>
    </row>
    <row r="123" ht="12">
      <c r="B123" s="67"/>
    </row>
    <row r="124" ht="12">
      <c r="B124" s="67"/>
    </row>
    <row r="125" ht="12">
      <c r="B125" s="67"/>
    </row>
    <row r="126" ht="12">
      <c r="B126" s="67"/>
    </row>
    <row r="127" ht="12">
      <c r="B127" s="67"/>
    </row>
    <row r="128" ht="12">
      <c r="B128" s="67"/>
    </row>
    <row r="129" ht="12">
      <c r="B129" s="67"/>
    </row>
    <row r="130" ht="12">
      <c r="B130" s="67"/>
    </row>
    <row r="131" ht="12">
      <c r="B131" s="67"/>
    </row>
    <row r="132" ht="12">
      <c r="B132" s="67"/>
    </row>
    <row r="133" ht="12">
      <c r="B133" s="67"/>
    </row>
    <row r="134" ht="12">
      <c r="B134" s="67"/>
    </row>
    <row r="135" ht="12">
      <c r="B135" s="67"/>
    </row>
    <row r="136" ht="12">
      <c r="B136" s="67"/>
    </row>
    <row r="137" ht="12">
      <c r="B137" s="67"/>
    </row>
    <row r="138" ht="12">
      <c r="B138" s="67"/>
    </row>
    <row r="139" ht="12">
      <c r="B139" s="67"/>
    </row>
    <row r="140" ht="12">
      <c r="B140" s="67"/>
    </row>
    <row r="141" ht="12">
      <c r="B141" s="67"/>
    </row>
    <row r="142" ht="12">
      <c r="B142" s="67"/>
    </row>
    <row r="143" ht="12">
      <c r="B143" s="67"/>
    </row>
    <row r="144" ht="12">
      <c r="B144" s="67"/>
    </row>
    <row r="145" ht="12">
      <c r="B145" s="67"/>
    </row>
    <row r="146" ht="12">
      <c r="B146" s="67"/>
    </row>
    <row r="147" ht="12">
      <c r="B147" s="67"/>
    </row>
    <row r="148" ht="12">
      <c r="B148" s="67"/>
    </row>
    <row r="149" ht="12">
      <c r="B149" s="67"/>
    </row>
    <row r="150" ht="12">
      <c r="B150" s="67"/>
    </row>
    <row r="151" ht="12">
      <c r="B151" s="67"/>
    </row>
    <row r="152" ht="12">
      <c r="B152" s="67"/>
    </row>
    <row r="153" ht="12">
      <c r="B153" s="67"/>
    </row>
    <row r="154" ht="12">
      <c r="B154" s="67"/>
    </row>
    <row r="155" ht="12">
      <c r="B155" s="67"/>
    </row>
    <row r="156" ht="12">
      <c r="B156" s="67"/>
    </row>
    <row r="157" ht="12">
      <c r="B157" s="67"/>
    </row>
    <row r="158" ht="12">
      <c r="B158" s="67"/>
    </row>
    <row r="159" ht="12">
      <c r="B159" s="67"/>
    </row>
    <row r="160" ht="12">
      <c r="B160" s="67"/>
    </row>
    <row r="161" ht="12">
      <c r="B161" s="67"/>
    </row>
    <row r="162" ht="12">
      <c r="B162" s="67"/>
    </row>
    <row r="163" ht="12">
      <c r="B163" s="67"/>
    </row>
    <row r="164" ht="12">
      <c r="B164" s="67"/>
    </row>
    <row r="165" ht="12">
      <c r="B165" s="67"/>
    </row>
    <row r="166" ht="12">
      <c r="B166" s="67"/>
    </row>
    <row r="167" ht="12">
      <c r="B167" s="67"/>
    </row>
    <row r="168" ht="12">
      <c r="B168" s="67"/>
    </row>
    <row r="169" ht="12">
      <c r="B169" s="67"/>
    </row>
    <row r="170" ht="12">
      <c r="B170" s="67"/>
    </row>
    <row r="171" ht="12">
      <c r="B171" s="67"/>
    </row>
    <row r="172" ht="12">
      <c r="B172" s="67"/>
    </row>
    <row r="173" ht="12">
      <c r="B173" s="67"/>
    </row>
    <row r="174" ht="12">
      <c r="B174" s="67"/>
    </row>
    <row r="175" ht="12">
      <c r="B175" s="67"/>
    </row>
    <row r="176" ht="12">
      <c r="B176" s="67"/>
    </row>
    <row r="177" ht="12">
      <c r="B177" s="67"/>
    </row>
    <row r="178" ht="12">
      <c r="B178" s="67"/>
    </row>
    <row r="179" ht="12">
      <c r="B179" s="67"/>
    </row>
    <row r="180" ht="12">
      <c r="B180" s="67"/>
    </row>
    <row r="181" ht="12">
      <c r="B181" s="67"/>
    </row>
    <row r="182" ht="12">
      <c r="B182" s="67"/>
    </row>
    <row r="183" ht="12">
      <c r="B183" s="67"/>
    </row>
    <row r="184" ht="12">
      <c r="B184" s="67"/>
    </row>
    <row r="185" ht="12">
      <c r="B185" s="67"/>
    </row>
    <row r="186" ht="12">
      <c r="B186" s="67"/>
    </row>
    <row r="187" ht="12">
      <c r="B187" s="67"/>
    </row>
    <row r="188" ht="12">
      <c r="B188" s="67"/>
    </row>
    <row r="189" ht="12">
      <c r="B189" s="67"/>
    </row>
    <row r="190" ht="12">
      <c r="B190" s="67"/>
    </row>
    <row r="191" ht="12">
      <c r="B191" s="67"/>
    </row>
    <row r="192" ht="12">
      <c r="B192" s="67"/>
    </row>
    <row r="193" ht="12">
      <c r="B193" s="67"/>
    </row>
    <row r="194" ht="12">
      <c r="B194" s="67"/>
    </row>
    <row r="195" ht="12">
      <c r="B195" s="67"/>
    </row>
    <row r="196" ht="12">
      <c r="B196" s="67"/>
    </row>
    <row r="197" ht="12">
      <c r="B197" s="67"/>
    </row>
    <row r="198" ht="12">
      <c r="B198" s="67"/>
    </row>
    <row r="199" ht="12">
      <c r="B199" s="67"/>
    </row>
    <row r="200" ht="12">
      <c r="B200" s="67"/>
    </row>
    <row r="201" ht="12">
      <c r="B201" s="67"/>
    </row>
    <row r="202" ht="12">
      <c r="B202" s="67"/>
    </row>
    <row r="203" ht="12">
      <c r="B203" s="67"/>
    </row>
    <row r="204" ht="12">
      <c r="B204" s="67"/>
    </row>
    <row r="205" ht="12">
      <c r="B205" s="67"/>
    </row>
    <row r="206" ht="12">
      <c r="B206" s="67"/>
    </row>
    <row r="207" ht="12">
      <c r="B207" s="67"/>
    </row>
    <row r="208" ht="12">
      <c r="B208" s="67"/>
    </row>
    <row r="209" ht="12">
      <c r="B209" s="67"/>
    </row>
    <row r="210" ht="12">
      <c r="B210" s="67"/>
    </row>
    <row r="211" ht="12">
      <c r="B211" s="67"/>
    </row>
    <row r="212" ht="12">
      <c r="B212" s="67"/>
    </row>
    <row r="213" ht="12">
      <c r="B213" s="67"/>
    </row>
    <row r="214" ht="12">
      <c r="B214" s="67"/>
    </row>
    <row r="215" ht="12">
      <c r="B215" s="67"/>
    </row>
    <row r="216" ht="12">
      <c r="B216" s="67"/>
    </row>
    <row r="217" ht="12">
      <c r="B217" s="67"/>
    </row>
    <row r="218" ht="12">
      <c r="B218" s="67"/>
    </row>
    <row r="219" ht="12">
      <c r="B219" s="67"/>
    </row>
    <row r="220" ht="12">
      <c r="B220" s="67"/>
    </row>
    <row r="221" ht="12">
      <c r="B221" s="67"/>
    </row>
    <row r="222" ht="12">
      <c r="B222" s="67"/>
    </row>
    <row r="223" ht="12">
      <c r="B223" s="67"/>
    </row>
    <row r="224" ht="12">
      <c r="B224" s="67"/>
    </row>
    <row r="225" ht="12">
      <c r="B225" s="67"/>
    </row>
    <row r="226" ht="12">
      <c r="B226" s="67"/>
    </row>
    <row r="227" ht="12">
      <c r="B227" s="67"/>
    </row>
    <row r="228" ht="12">
      <c r="B228" s="67"/>
    </row>
    <row r="229" ht="12">
      <c r="B229" s="67"/>
    </row>
    <row r="230" ht="12">
      <c r="B230" s="67"/>
    </row>
    <row r="231" ht="12">
      <c r="B231" s="67"/>
    </row>
    <row r="232" ht="12">
      <c r="B232" s="67"/>
    </row>
    <row r="233" ht="12">
      <c r="B233" s="67"/>
    </row>
    <row r="234" ht="12">
      <c r="B234" s="67"/>
    </row>
    <row r="235" ht="12">
      <c r="B235" s="67"/>
    </row>
    <row r="236" ht="12">
      <c r="B236" s="67"/>
    </row>
    <row r="237" ht="12">
      <c r="B237" s="67"/>
    </row>
    <row r="238" ht="12">
      <c r="B238" s="67"/>
    </row>
    <row r="239" ht="12">
      <c r="B239" s="67"/>
    </row>
    <row r="240" ht="12">
      <c r="B240" s="67"/>
    </row>
    <row r="241" ht="12">
      <c r="B241" s="67"/>
    </row>
    <row r="242" ht="12">
      <c r="B242" s="67"/>
    </row>
    <row r="243" ht="12">
      <c r="B243" s="67"/>
    </row>
    <row r="244" ht="12">
      <c r="B244" s="67"/>
    </row>
    <row r="245" ht="12">
      <c r="B245" s="67"/>
    </row>
    <row r="246" ht="12">
      <c r="B246" s="67"/>
    </row>
    <row r="247" ht="12">
      <c r="B247" s="67"/>
    </row>
    <row r="248" ht="12">
      <c r="B248" s="67"/>
    </row>
    <row r="249" ht="12">
      <c r="B249" s="67"/>
    </row>
    <row r="250" ht="12">
      <c r="B250" s="67"/>
    </row>
    <row r="251" ht="12">
      <c r="B251" s="67"/>
    </row>
    <row r="252" ht="12">
      <c r="B252" s="67"/>
    </row>
    <row r="253" ht="12">
      <c r="B253" s="67"/>
    </row>
    <row r="254" ht="12">
      <c r="B254" s="67"/>
    </row>
    <row r="255" ht="12">
      <c r="B255" s="67"/>
    </row>
    <row r="256" ht="12">
      <c r="B256" s="67"/>
    </row>
    <row r="257" ht="12">
      <c r="B257" s="67"/>
    </row>
    <row r="258" ht="12">
      <c r="B258" s="67"/>
    </row>
    <row r="259" ht="12">
      <c r="B259" s="67"/>
    </row>
    <row r="260" ht="12">
      <c r="B260" s="67"/>
    </row>
    <row r="261" ht="12">
      <c r="B261" s="67"/>
    </row>
    <row r="262" ht="12">
      <c r="B262" s="67"/>
    </row>
    <row r="263" ht="12">
      <c r="B263" s="67"/>
    </row>
    <row r="264" ht="12">
      <c r="B264" s="67"/>
    </row>
    <row r="265" ht="12">
      <c r="B265" s="67"/>
    </row>
    <row r="266" ht="12">
      <c r="B266" s="67"/>
    </row>
    <row r="267" ht="12">
      <c r="B267" s="67"/>
    </row>
    <row r="268" ht="12">
      <c r="B268" s="67"/>
    </row>
    <row r="269" ht="12">
      <c r="B269" s="67"/>
    </row>
    <row r="270" ht="12">
      <c r="B270" s="67"/>
    </row>
    <row r="271" ht="12">
      <c r="B271" s="67"/>
    </row>
    <row r="272" ht="12">
      <c r="B272" s="67"/>
    </row>
    <row r="273" ht="12">
      <c r="B273" s="67"/>
    </row>
    <row r="274" ht="12">
      <c r="B274" s="67"/>
    </row>
    <row r="275" ht="12">
      <c r="B275" s="67"/>
    </row>
    <row r="276" ht="12">
      <c r="B276" s="67"/>
    </row>
    <row r="277" ht="12">
      <c r="B277" s="67"/>
    </row>
    <row r="278" ht="12">
      <c r="B278" s="67"/>
    </row>
    <row r="279" ht="12">
      <c r="B279" s="67"/>
    </row>
    <row r="280" ht="12">
      <c r="B280" s="67"/>
    </row>
    <row r="281" ht="12">
      <c r="B281" s="67"/>
    </row>
    <row r="282" ht="12">
      <c r="B282" s="67"/>
    </row>
    <row r="283" ht="12">
      <c r="B283" s="67"/>
    </row>
    <row r="284" ht="12">
      <c r="B284" s="67"/>
    </row>
    <row r="285" ht="12">
      <c r="B285" s="67"/>
    </row>
    <row r="286" ht="12">
      <c r="B286" s="67"/>
    </row>
    <row r="287" ht="12">
      <c r="B287" s="67"/>
    </row>
    <row r="288" ht="12">
      <c r="B288" s="67"/>
    </row>
    <row r="289" ht="12">
      <c r="B289" s="67"/>
    </row>
    <row r="290" ht="12">
      <c r="B290" s="67"/>
    </row>
    <row r="291" ht="12">
      <c r="B291" s="67"/>
    </row>
    <row r="292" ht="12">
      <c r="B292" s="67"/>
    </row>
    <row r="293" ht="12">
      <c r="B293" s="67"/>
    </row>
    <row r="294" ht="12">
      <c r="B294" s="67"/>
    </row>
    <row r="295" ht="12">
      <c r="B295" s="67"/>
    </row>
    <row r="296" ht="12">
      <c r="B296" s="67"/>
    </row>
    <row r="297" ht="12">
      <c r="B297" s="67"/>
    </row>
    <row r="298" ht="12">
      <c r="B298" s="67"/>
    </row>
    <row r="299" ht="12">
      <c r="B299" s="67"/>
    </row>
    <row r="300" ht="12">
      <c r="B300" s="67"/>
    </row>
    <row r="301" ht="12">
      <c r="B301" s="67"/>
    </row>
    <row r="302" ht="12">
      <c r="B302" s="67"/>
    </row>
    <row r="303" ht="12">
      <c r="B303" s="67"/>
    </row>
    <row r="304" ht="12">
      <c r="B304" s="67"/>
    </row>
    <row r="305" ht="12">
      <c r="B305" s="67"/>
    </row>
    <row r="306" ht="12">
      <c r="B306" s="67"/>
    </row>
    <row r="307" ht="12">
      <c r="B307" s="67"/>
    </row>
    <row r="308" ht="12">
      <c r="B308" s="67"/>
    </row>
    <row r="309" ht="12">
      <c r="B309" s="67"/>
    </row>
    <row r="310" ht="12">
      <c r="B310" s="67"/>
    </row>
    <row r="311" ht="12">
      <c r="B311" s="67"/>
    </row>
    <row r="312" ht="12">
      <c r="B312" s="67"/>
    </row>
    <row r="313" ht="12">
      <c r="B313" s="67"/>
    </row>
    <row r="314" ht="12">
      <c r="B314" s="67"/>
    </row>
    <row r="315" ht="12">
      <c r="B315" s="67"/>
    </row>
    <row r="316" ht="12">
      <c r="B316" s="67"/>
    </row>
    <row r="317" ht="12">
      <c r="B317" s="67"/>
    </row>
    <row r="318" ht="12">
      <c r="B318" s="67"/>
    </row>
    <row r="319" ht="12">
      <c r="B319" s="67"/>
    </row>
    <row r="320" ht="12">
      <c r="B320" s="67"/>
    </row>
    <row r="321" ht="12">
      <c r="B321" s="67"/>
    </row>
    <row r="322" ht="12">
      <c r="B322" s="67"/>
    </row>
    <row r="323" ht="12">
      <c r="B323" s="67"/>
    </row>
    <row r="324" ht="12">
      <c r="B324" s="67"/>
    </row>
    <row r="325" ht="12">
      <c r="B325" s="67"/>
    </row>
    <row r="326" ht="12">
      <c r="B326" s="67"/>
    </row>
    <row r="327" ht="12">
      <c r="B327" s="67"/>
    </row>
    <row r="328" ht="12">
      <c r="B328" s="67"/>
    </row>
    <row r="329" ht="12">
      <c r="B329" s="67"/>
    </row>
    <row r="330" ht="12">
      <c r="B330" s="67"/>
    </row>
    <row r="331" ht="12">
      <c r="B331" s="67"/>
    </row>
    <row r="332" ht="12">
      <c r="B332" s="67"/>
    </row>
    <row r="333" ht="12">
      <c r="B333" s="67"/>
    </row>
    <row r="334" ht="12">
      <c r="B334" s="67"/>
    </row>
    <row r="335" ht="12">
      <c r="B335" s="67"/>
    </row>
    <row r="336" ht="12">
      <c r="B336" s="67"/>
    </row>
    <row r="337" ht="12">
      <c r="B337" s="67"/>
    </row>
    <row r="338" ht="12">
      <c r="B338" s="67"/>
    </row>
    <row r="339" ht="12">
      <c r="B339" s="67"/>
    </row>
    <row r="340" ht="12">
      <c r="B340" s="67"/>
    </row>
    <row r="341" ht="12">
      <c r="B341" s="67"/>
    </row>
    <row r="342" ht="12">
      <c r="B342" s="67"/>
    </row>
    <row r="343" ht="12">
      <c r="B343" s="67"/>
    </row>
    <row r="344" ht="12">
      <c r="B344" s="67"/>
    </row>
    <row r="345" ht="12">
      <c r="B345" s="67"/>
    </row>
    <row r="346" ht="12">
      <c r="B346" s="67"/>
    </row>
    <row r="347" ht="12">
      <c r="B347" s="67"/>
    </row>
    <row r="348" ht="12">
      <c r="B348" s="67"/>
    </row>
    <row r="349" ht="12">
      <c r="B349" s="67"/>
    </row>
    <row r="350" ht="12">
      <c r="B350" s="67"/>
    </row>
    <row r="351" ht="12">
      <c r="B351" s="67"/>
    </row>
    <row r="352" ht="12">
      <c r="B352" s="67"/>
    </row>
    <row r="353" ht="12">
      <c r="B353" s="67"/>
    </row>
  </sheetData>
  <sheetProtection/>
  <mergeCells count="1">
    <mergeCell ref="A1:B1"/>
  </mergeCells>
  <printOptions/>
  <pageMargins left="0.75" right="0.75" top="1" bottom="1" header="0.5" footer="0.5"/>
  <pageSetup fitToHeight="0" fitToWidth="1" horizontalDpi="300" verticalDpi="300" orientation="portrait" scale="92"/>
  <headerFooter alignWithMargins="0">
    <oddFooter>&amp;L&amp;A&amp;C&amp;D&amp;RPage &amp;P</oddFooter>
  </headerFooter>
  <rowBreaks count="3" manualBreakCount="3">
    <brk id="39" max="1" man="1"/>
    <brk id="55" max="1" man="1"/>
    <brk id="82" max="1" man="1"/>
  </rowBreaks>
</worksheet>
</file>

<file path=xl/worksheets/sheet2.xml><?xml version="1.0" encoding="utf-8"?>
<worksheet xmlns="http://schemas.openxmlformats.org/spreadsheetml/2006/main" xmlns:r="http://schemas.openxmlformats.org/officeDocument/2006/relationships">
  <sheetPr>
    <pageSetUpPr fitToPage="1"/>
  </sheetPr>
  <dimension ref="A1:I85"/>
  <sheetViews>
    <sheetView showGridLines="0" zoomScalePageLayoutView="0" workbookViewId="0" topLeftCell="A1">
      <selection activeCell="G86" sqref="G86"/>
    </sheetView>
  </sheetViews>
  <sheetFormatPr defaultColWidth="9.140625" defaultRowHeight="12.75"/>
  <cols>
    <col min="1" max="1" width="4.28125" style="22" customWidth="1"/>
    <col min="2" max="2" width="28.28125" style="22" customWidth="1"/>
    <col min="3" max="3" width="9.140625" style="22" customWidth="1"/>
    <col min="4" max="4" width="13.28125" style="22" customWidth="1"/>
    <col min="5" max="5" width="15.28125" style="22" customWidth="1"/>
    <col min="6" max="6" width="20.00390625" style="22" customWidth="1"/>
    <col min="7" max="7" width="18.421875" style="22" customWidth="1"/>
    <col min="8" max="8" width="23.00390625" style="22" bestFit="1" customWidth="1"/>
    <col min="9" max="9" width="13.7109375" style="22" customWidth="1"/>
    <col min="10" max="16384" width="9.140625" style="22" customWidth="1"/>
  </cols>
  <sheetData>
    <row r="1" spans="1:7" ht="16.5">
      <c r="A1" s="28"/>
      <c r="G1" s="28" t="s">
        <v>88</v>
      </c>
    </row>
    <row r="2" ht="12.75" thickBot="1"/>
    <row r="3" spans="2:8" ht="12.75" thickBot="1">
      <c r="B3" s="22" t="s">
        <v>84</v>
      </c>
      <c r="C3" s="8"/>
      <c r="D3" s="29"/>
      <c r="E3" s="29"/>
      <c r="F3" s="30"/>
      <c r="G3" s="31" t="s">
        <v>89</v>
      </c>
      <c r="H3" s="9" t="s">
        <v>93</v>
      </c>
    </row>
    <row r="4" spans="2:6" ht="12.75" thickBot="1">
      <c r="B4" s="22" t="s">
        <v>90</v>
      </c>
      <c r="C4" s="8"/>
      <c r="D4" s="29"/>
      <c r="E4" s="29"/>
      <c r="F4" s="30"/>
    </row>
    <row r="5" spans="2:8" ht="12.75" thickBot="1">
      <c r="B5" s="22" t="s">
        <v>91</v>
      </c>
      <c r="C5" s="8"/>
      <c r="D5" s="29"/>
      <c r="E5" s="29"/>
      <c r="F5" s="30"/>
      <c r="G5" s="31" t="s">
        <v>121</v>
      </c>
      <c r="H5" s="9" t="s">
        <v>122</v>
      </c>
    </row>
    <row r="6" spans="2:7" ht="12.75" thickBot="1">
      <c r="B6" s="22" t="s">
        <v>33</v>
      </c>
      <c r="C6" s="8"/>
      <c r="D6" s="29"/>
      <c r="E6" s="29"/>
      <c r="F6" s="30"/>
      <c r="G6" s="31"/>
    </row>
    <row r="7" spans="2:8" ht="12.75" thickBot="1">
      <c r="B7" s="22" t="s">
        <v>34</v>
      </c>
      <c r="C7" s="8"/>
      <c r="D7" s="29"/>
      <c r="E7" s="29"/>
      <c r="F7" s="30"/>
      <c r="G7" s="31" t="s">
        <v>35</v>
      </c>
      <c r="H7" s="9" t="s">
        <v>36</v>
      </c>
    </row>
    <row r="9" ht="12">
      <c r="B9" s="32" t="s">
        <v>32</v>
      </c>
    </row>
    <row r="10" spans="2:9" ht="12.75" thickBot="1">
      <c r="B10" s="33" t="s">
        <v>94</v>
      </c>
      <c r="C10" s="34" t="s">
        <v>95</v>
      </c>
      <c r="D10" s="33" t="s">
        <v>47</v>
      </c>
      <c r="E10" s="33" t="s">
        <v>85</v>
      </c>
      <c r="F10" s="33" t="s">
        <v>96</v>
      </c>
      <c r="G10" s="35" t="s">
        <v>97</v>
      </c>
      <c r="H10" s="36"/>
      <c r="I10" s="33" t="s">
        <v>98</v>
      </c>
    </row>
    <row r="11" spans="1:9" ht="12.75" thickBot="1">
      <c r="A11" s="22">
        <v>1</v>
      </c>
      <c r="B11" s="10" t="s">
        <v>153</v>
      </c>
      <c r="C11" s="21">
        <f>IF(B11="Enter Account Title","",VLOOKUP(B11,Choices!$A$3:$C$47,3,FALSE))</f>
      </c>
      <c r="D11" s="10"/>
      <c r="E11" s="27"/>
      <c r="F11" s="12"/>
      <c r="G11" s="23"/>
      <c r="H11" s="37"/>
      <c r="I11" s="13"/>
    </row>
    <row r="12" spans="1:9" ht="12.75" thickBot="1">
      <c r="A12" s="22">
        <v>2</v>
      </c>
      <c r="B12" s="10" t="s">
        <v>153</v>
      </c>
      <c r="C12" s="21">
        <f>IF(B12="Enter Account Title","",VLOOKUP(B12,Choices!$A$3:$C$47,3,FALSE))</f>
      </c>
      <c r="D12" s="10"/>
      <c r="E12" s="27"/>
      <c r="F12" s="12"/>
      <c r="G12" s="23"/>
      <c r="H12" s="37"/>
      <c r="I12" s="13"/>
    </row>
    <row r="13" spans="1:9" ht="12.75" thickBot="1">
      <c r="A13" s="22">
        <v>3</v>
      </c>
      <c r="B13" s="10" t="s">
        <v>153</v>
      </c>
      <c r="C13" s="21">
        <f>IF(B13="Enter Account Title","",VLOOKUP(B13,Choices!$A$3:$C$47,3,FALSE))</f>
      </c>
      <c r="D13" s="10"/>
      <c r="E13" s="27"/>
      <c r="F13" s="12"/>
      <c r="G13" s="23"/>
      <c r="H13" s="37"/>
      <c r="I13" s="13"/>
    </row>
    <row r="14" spans="1:9" ht="12.75" thickBot="1">
      <c r="A14" s="22">
        <v>4</v>
      </c>
      <c r="B14" s="10" t="s">
        <v>153</v>
      </c>
      <c r="C14" s="21">
        <f>IF(B14="Enter Account Title","",VLOOKUP(B14,Choices!$A$3:$C$47,3,FALSE))</f>
      </c>
      <c r="D14" s="10"/>
      <c r="E14" s="27"/>
      <c r="F14" s="12"/>
      <c r="G14" s="23"/>
      <c r="H14" s="37"/>
      <c r="I14" s="13"/>
    </row>
    <row r="15" spans="1:9" ht="12.75" thickBot="1">
      <c r="A15" s="22">
        <v>5</v>
      </c>
      <c r="B15" s="10" t="s">
        <v>153</v>
      </c>
      <c r="C15" s="21">
        <f>IF(B15="Enter Account Title","",VLOOKUP(B15,Choices!$A$3:$C$47,3,FALSE))</f>
      </c>
      <c r="D15" s="10"/>
      <c r="E15" s="27"/>
      <c r="F15" s="12"/>
      <c r="G15" s="23"/>
      <c r="H15" s="37"/>
      <c r="I15" s="13"/>
    </row>
    <row r="16" spans="1:9" ht="12.75" thickBot="1">
      <c r="A16" s="22">
        <v>6</v>
      </c>
      <c r="B16" s="10" t="s">
        <v>153</v>
      </c>
      <c r="C16" s="21">
        <f>IF(B16="Enter Account Title","",VLOOKUP(B16,Choices!$A$3:$C$47,3,FALSE))</f>
      </c>
      <c r="D16" s="10"/>
      <c r="E16" s="27"/>
      <c r="F16" s="12"/>
      <c r="G16" s="23"/>
      <c r="H16" s="37"/>
      <c r="I16" s="13"/>
    </row>
    <row r="17" spans="1:9" ht="12.75" thickBot="1">
      <c r="A17" s="22">
        <v>7</v>
      </c>
      <c r="B17" s="10" t="s">
        <v>153</v>
      </c>
      <c r="C17" s="21">
        <f>IF(B17="Enter Account Title","",VLOOKUP(B17,Choices!$A$3:$C$47,3,FALSE))</f>
      </c>
      <c r="D17" s="10"/>
      <c r="E17" s="27"/>
      <c r="F17" s="12"/>
      <c r="G17" s="23"/>
      <c r="H17" s="37"/>
      <c r="I17" s="13"/>
    </row>
    <row r="18" spans="1:9" ht="12.75" thickBot="1">
      <c r="A18" s="22">
        <v>8</v>
      </c>
      <c r="B18" s="10" t="s">
        <v>153</v>
      </c>
      <c r="C18" s="21">
        <f>IF(B18="Enter Account Title","",VLOOKUP(B18,Choices!$A$3:$C$47,3,FALSE))</f>
      </c>
      <c r="D18" s="10"/>
      <c r="E18" s="27"/>
      <c r="F18" s="12"/>
      <c r="G18" s="23"/>
      <c r="H18" s="37"/>
      <c r="I18" s="13"/>
    </row>
    <row r="19" spans="1:9" ht="12.75" thickBot="1">
      <c r="A19" s="22">
        <v>9</v>
      </c>
      <c r="B19" s="10" t="s">
        <v>153</v>
      </c>
      <c r="C19" s="21">
        <f>IF(B19="Enter Account Title","",VLOOKUP(B19,Choices!$A$3:$C$47,3,FALSE))</f>
      </c>
      <c r="D19" s="10"/>
      <c r="E19" s="27"/>
      <c r="F19" s="12"/>
      <c r="G19" s="23"/>
      <c r="H19" s="37"/>
      <c r="I19" s="13"/>
    </row>
    <row r="20" spans="1:9" ht="12.75" thickBot="1">
      <c r="A20" s="22">
        <v>10</v>
      </c>
      <c r="B20" s="10" t="s">
        <v>153</v>
      </c>
      <c r="C20" s="21">
        <f>IF(B20="Enter Account Title","",VLOOKUP(B20,Choices!$A$3:$C$47,3,FALSE))</f>
      </c>
      <c r="D20" s="10"/>
      <c r="E20" s="27"/>
      <c r="F20" s="12"/>
      <c r="G20" s="23"/>
      <c r="H20" s="37"/>
      <c r="I20" s="13"/>
    </row>
    <row r="21" spans="1:9" ht="12.75" thickBot="1">
      <c r="A21" s="22">
        <v>11</v>
      </c>
      <c r="B21" s="10" t="s">
        <v>153</v>
      </c>
      <c r="C21" s="21">
        <f>IF(B21="Enter Account Title","",VLOOKUP(B21,Choices!$A$3:$C$47,3,FALSE))</f>
      </c>
      <c r="D21" s="10"/>
      <c r="E21" s="27"/>
      <c r="F21" s="12"/>
      <c r="G21" s="23"/>
      <c r="H21" s="37"/>
      <c r="I21" s="13"/>
    </row>
    <row r="22" spans="1:9" ht="12.75" thickBot="1">
      <c r="A22" s="22">
        <v>12</v>
      </c>
      <c r="B22" s="10" t="s">
        <v>153</v>
      </c>
      <c r="C22" s="21">
        <f>IF(B22="Enter Account Title","",VLOOKUP(B22,Choices!$A$3:$C$47,3,FALSE))</f>
      </c>
      <c r="D22" s="10"/>
      <c r="E22" s="27"/>
      <c r="F22" s="12"/>
      <c r="G22" s="23"/>
      <c r="H22" s="37"/>
      <c r="I22" s="13"/>
    </row>
    <row r="23" spans="1:9" ht="12.75" thickBot="1">
      <c r="A23" s="22">
        <v>13</v>
      </c>
      <c r="B23" s="10" t="s">
        <v>153</v>
      </c>
      <c r="C23" s="21">
        <f>IF(B23="Enter Account Title","",VLOOKUP(B23,Choices!$A$3:$C$47,3,FALSE))</f>
      </c>
      <c r="D23" s="10"/>
      <c r="E23" s="27"/>
      <c r="F23" s="12"/>
      <c r="G23" s="23"/>
      <c r="H23" s="37"/>
      <c r="I23" s="13"/>
    </row>
    <row r="24" spans="1:9" ht="12.75" thickBot="1">
      <c r="A24" s="22">
        <v>14</v>
      </c>
      <c r="B24" s="10" t="s">
        <v>153</v>
      </c>
      <c r="C24" s="21">
        <f>IF(B24="Enter Account Title","",VLOOKUP(B24,Choices!$A$3:$C$47,3,FALSE))</f>
      </c>
      <c r="D24" s="10"/>
      <c r="E24" s="27"/>
      <c r="F24" s="12"/>
      <c r="G24" s="23"/>
      <c r="H24" s="37"/>
      <c r="I24" s="13"/>
    </row>
    <row r="25" spans="1:9" ht="12.75" thickBot="1">
      <c r="A25" s="22">
        <v>15</v>
      </c>
      <c r="B25" s="10" t="s">
        <v>153</v>
      </c>
      <c r="C25" s="21">
        <f>IF(B25="Enter Account Title","",VLOOKUP(B25,Choices!$A$3:$C$47,3,FALSE))</f>
      </c>
      <c r="D25" s="10"/>
      <c r="E25" s="27"/>
      <c r="F25" s="12"/>
      <c r="G25" s="23"/>
      <c r="H25" s="37"/>
      <c r="I25" s="13"/>
    </row>
    <row r="26" spans="1:9" ht="12.75" hidden="1" thickBot="1">
      <c r="A26" s="22">
        <v>16</v>
      </c>
      <c r="B26" s="10" t="s">
        <v>153</v>
      </c>
      <c r="C26" s="21">
        <f>IF(B26="Enter Account Title","",VLOOKUP(B26,Choices!$A$3:$C$47,3,FALSE))</f>
      </c>
      <c r="D26" s="10" t="s">
        <v>46</v>
      </c>
      <c r="E26" s="27"/>
      <c r="F26" s="12"/>
      <c r="G26" s="23"/>
      <c r="H26" s="37"/>
      <c r="I26" s="13"/>
    </row>
    <row r="27" spans="1:9" ht="12.75" hidden="1" thickBot="1">
      <c r="A27" s="22">
        <v>17</v>
      </c>
      <c r="B27" s="10" t="s">
        <v>153</v>
      </c>
      <c r="C27" s="21">
        <f>IF(B27="Enter Account Title","",VLOOKUP(B27,Choices!$A$3:$C$47,3,FALSE))</f>
      </c>
      <c r="D27" s="10" t="s">
        <v>46</v>
      </c>
      <c r="E27" s="27"/>
      <c r="F27" s="12"/>
      <c r="G27" s="23"/>
      <c r="H27" s="37"/>
      <c r="I27" s="13"/>
    </row>
    <row r="28" spans="1:9" ht="12.75" hidden="1" thickBot="1">
      <c r="A28" s="22">
        <v>18</v>
      </c>
      <c r="B28" s="10" t="s">
        <v>153</v>
      </c>
      <c r="C28" s="21">
        <f>IF(B28="Enter Account Title","",VLOOKUP(B28,Choices!$A$3:$C$47,3,FALSE))</f>
      </c>
      <c r="D28" s="10" t="s">
        <v>46</v>
      </c>
      <c r="E28" s="27"/>
      <c r="F28" s="12"/>
      <c r="G28" s="23"/>
      <c r="H28" s="37"/>
      <c r="I28" s="13"/>
    </row>
    <row r="29" spans="1:9" ht="12.75" hidden="1" thickBot="1">
      <c r="A29" s="22">
        <v>19</v>
      </c>
      <c r="B29" s="10" t="s">
        <v>153</v>
      </c>
      <c r="C29" s="21">
        <f>IF(B29="Enter Account Title","",VLOOKUP(B29,Choices!$A$3:$C$47,3,FALSE))</f>
      </c>
      <c r="D29" s="10" t="s">
        <v>46</v>
      </c>
      <c r="E29" s="27"/>
      <c r="F29" s="12"/>
      <c r="G29" s="23"/>
      <c r="H29" s="37"/>
      <c r="I29" s="13"/>
    </row>
    <row r="30" spans="1:9" ht="12.75" hidden="1" thickBot="1">
      <c r="A30" s="22">
        <v>20</v>
      </c>
      <c r="B30" s="10" t="s">
        <v>153</v>
      </c>
      <c r="C30" s="21">
        <f>IF(B30="Enter Account Title","",VLOOKUP(B30,Choices!$A$3:$C$47,3,FALSE))</f>
      </c>
      <c r="D30" s="10" t="s">
        <v>46</v>
      </c>
      <c r="E30" s="27"/>
      <c r="F30" s="12"/>
      <c r="G30" s="23"/>
      <c r="H30" s="37"/>
      <c r="I30" s="13"/>
    </row>
    <row r="31" spans="1:9" ht="12.75" hidden="1" thickBot="1">
      <c r="A31" s="22">
        <v>21</v>
      </c>
      <c r="B31" s="10" t="s">
        <v>153</v>
      </c>
      <c r="C31" s="21">
        <f>IF(B31="Enter Account Title","",VLOOKUP(B31,Choices!$A$3:$C$47,3,FALSE))</f>
      </c>
      <c r="D31" s="10" t="s">
        <v>46</v>
      </c>
      <c r="E31" s="27"/>
      <c r="F31" s="12"/>
      <c r="G31" s="23"/>
      <c r="H31" s="37"/>
      <c r="I31" s="13"/>
    </row>
    <row r="32" spans="1:9" ht="12.75" hidden="1" thickBot="1">
      <c r="A32" s="22">
        <v>22</v>
      </c>
      <c r="B32" s="10" t="s">
        <v>153</v>
      </c>
      <c r="C32" s="21">
        <f>IF(B32="Enter Account Title","",VLOOKUP(B32,Choices!$A$3:$C$47,3,FALSE))</f>
      </c>
      <c r="D32" s="10" t="s">
        <v>46</v>
      </c>
      <c r="E32" s="27"/>
      <c r="F32" s="12"/>
      <c r="G32" s="23"/>
      <c r="H32" s="37"/>
      <c r="I32" s="13"/>
    </row>
    <row r="33" spans="1:9" ht="12.75" hidden="1" thickBot="1">
      <c r="A33" s="22">
        <v>23</v>
      </c>
      <c r="B33" s="10" t="s">
        <v>153</v>
      </c>
      <c r="C33" s="21">
        <f>IF(B33="Enter Account Title","",VLOOKUP(B33,Choices!$A$3:$C$47,3,FALSE))</f>
      </c>
      <c r="D33" s="10" t="s">
        <v>46</v>
      </c>
      <c r="E33" s="27"/>
      <c r="F33" s="12"/>
      <c r="G33" s="23"/>
      <c r="H33" s="37"/>
      <c r="I33" s="13"/>
    </row>
    <row r="34" spans="1:9" ht="12.75" hidden="1" thickBot="1">
      <c r="A34" s="22">
        <v>24</v>
      </c>
      <c r="B34" s="10" t="s">
        <v>153</v>
      </c>
      <c r="C34" s="21">
        <f>IF(B34="Enter Account Title","",VLOOKUP(B34,Choices!$A$3:$C$47,3,FALSE))</f>
      </c>
      <c r="D34" s="10" t="s">
        <v>46</v>
      </c>
      <c r="E34" s="27"/>
      <c r="F34" s="12"/>
      <c r="G34" s="23"/>
      <c r="H34" s="37"/>
      <c r="I34" s="13"/>
    </row>
    <row r="35" spans="1:9" ht="12.75" hidden="1" thickBot="1">
      <c r="A35" s="22">
        <v>25</v>
      </c>
      <c r="B35" s="10" t="s">
        <v>153</v>
      </c>
      <c r="C35" s="21">
        <f>IF(B35="Enter Account Title","",VLOOKUP(B35,Choices!$A$3:$C$47,3,FALSE))</f>
      </c>
      <c r="D35" s="10" t="s">
        <v>46</v>
      </c>
      <c r="E35" s="27"/>
      <c r="F35" s="12"/>
      <c r="G35" s="23"/>
      <c r="H35" s="37"/>
      <c r="I35" s="13"/>
    </row>
    <row r="36" spans="1:9" ht="12.75" hidden="1" thickBot="1">
      <c r="A36" s="22">
        <v>26</v>
      </c>
      <c r="B36" s="10" t="s">
        <v>153</v>
      </c>
      <c r="C36" s="21">
        <f>IF(B36="Enter Account Title","",VLOOKUP(B36,Choices!$A$3:$C$47,3,FALSE))</f>
      </c>
      <c r="D36" s="10" t="s">
        <v>46</v>
      </c>
      <c r="E36" s="27"/>
      <c r="F36" s="12"/>
      <c r="G36" s="23"/>
      <c r="H36" s="37"/>
      <c r="I36" s="13"/>
    </row>
    <row r="37" spans="1:9" ht="12.75" hidden="1" thickBot="1">
      <c r="A37" s="22">
        <v>27</v>
      </c>
      <c r="B37" s="10" t="s">
        <v>153</v>
      </c>
      <c r="C37" s="21">
        <f>IF(B37="Enter Account Title","",VLOOKUP(B37,Choices!$A$3:$C$47,3,FALSE))</f>
      </c>
      <c r="D37" s="10" t="s">
        <v>46</v>
      </c>
      <c r="E37" s="27"/>
      <c r="F37" s="12"/>
      <c r="G37" s="23"/>
      <c r="H37" s="37"/>
      <c r="I37" s="13"/>
    </row>
    <row r="38" spans="1:9" ht="12.75" hidden="1" thickBot="1">
      <c r="A38" s="22">
        <v>28</v>
      </c>
      <c r="B38" s="10" t="s">
        <v>153</v>
      </c>
      <c r="C38" s="21">
        <f>IF(B38="Enter Account Title","",VLOOKUP(B38,Choices!$A$3:$C$47,3,FALSE))</f>
      </c>
      <c r="D38" s="10" t="s">
        <v>46</v>
      </c>
      <c r="E38" s="27"/>
      <c r="F38" s="12"/>
      <c r="G38" s="23"/>
      <c r="H38" s="37"/>
      <c r="I38" s="13"/>
    </row>
    <row r="39" spans="1:9" ht="12.75" hidden="1" thickBot="1">
      <c r="A39" s="22">
        <v>29</v>
      </c>
      <c r="B39" s="10" t="s">
        <v>153</v>
      </c>
      <c r="C39" s="21">
        <f>IF(B39="Enter Account Title","",VLOOKUP(B39,Choices!$A$3:$C$47,3,FALSE))</f>
      </c>
      <c r="D39" s="10" t="s">
        <v>46</v>
      </c>
      <c r="E39" s="27"/>
      <c r="F39" s="12"/>
      <c r="G39" s="23"/>
      <c r="H39" s="37"/>
      <c r="I39" s="13"/>
    </row>
    <row r="40" spans="1:9" ht="12.75" hidden="1" thickBot="1">
      <c r="A40" s="22">
        <v>30</v>
      </c>
      <c r="B40" s="10" t="s">
        <v>153</v>
      </c>
      <c r="C40" s="21">
        <f>IF(B40="Enter Account Title","",VLOOKUP(B40,Choices!$A$3:$C$47,3,FALSE))</f>
      </c>
      <c r="D40" s="10" t="s">
        <v>46</v>
      </c>
      <c r="E40" s="27"/>
      <c r="F40" s="12"/>
      <c r="G40" s="23"/>
      <c r="H40" s="37"/>
      <c r="I40" s="13"/>
    </row>
    <row r="41" spans="1:9" ht="12.75" hidden="1" thickBot="1">
      <c r="A41" s="22">
        <v>31</v>
      </c>
      <c r="B41" s="10" t="s">
        <v>153</v>
      </c>
      <c r="C41" s="21">
        <f>IF(B41="Enter Account Title","",VLOOKUP(B41,Choices!$A$3:$C$47,3,FALSE))</f>
      </c>
      <c r="D41" s="10" t="s">
        <v>46</v>
      </c>
      <c r="E41" s="27"/>
      <c r="F41" s="12"/>
      <c r="G41" s="23"/>
      <c r="H41" s="37"/>
      <c r="I41" s="13"/>
    </row>
    <row r="42" spans="1:9" ht="12.75" hidden="1" thickBot="1">
      <c r="A42" s="22">
        <v>32</v>
      </c>
      <c r="B42" s="10" t="s">
        <v>153</v>
      </c>
      <c r="C42" s="21">
        <f>IF(B42="Enter Account Title","",VLOOKUP(B42,Choices!$A$3:$C$47,3,FALSE))</f>
      </c>
      <c r="D42" s="10" t="s">
        <v>46</v>
      </c>
      <c r="E42" s="27"/>
      <c r="F42" s="12"/>
      <c r="G42" s="23"/>
      <c r="H42" s="37"/>
      <c r="I42" s="13"/>
    </row>
    <row r="43" spans="1:9" ht="12.75" hidden="1" thickBot="1">
      <c r="A43" s="22">
        <v>33</v>
      </c>
      <c r="B43" s="10" t="s">
        <v>153</v>
      </c>
      <c r="C43" s="21">
        <f>IF(B43="Enter Account Title","",VLOOKUP(B43,Choices!$A$3:$C$47,3,FALSE))</f>
      </c>
      <c r="D43" s="10" t="s">
        <v>46</v>
      </c>
      <c r="E43" s="27"/>
      <c r="F43" s="12"/>
      <c r="G43" s="23"/>
      <c r="H43" s="37"/>
      <c r="I43" s="13"/>
    </row>
    <row r="44" spans="1:9" ht="12.75" hidden="1" thickBot="1">
      <c r="A44" s="22">
        <v>34</v>
      </c>
      <c r="B44" s="10" t="s">
        <v>153</v>
      </c>
      <c r="C44" s="21">
        <f>IF(B44="Enter Account Title","",VLOOKUP(B44,Choices!$A$3:$C$47,3,FALSE))</f>
      </c>
      <c r="D44" s="10" t="s">
        <v>46</v>
      </c>
      <c r="E44" s="27"/>
      <c r="F44" s="12"/>
      <c r="G44" s="23"/>
      <c r="H44" s="37"/>
      <c r="I44" s="13"/>
    </row>
    <row r="45" spans="1:9" ht="12.75" hidden="1" thickBot="1">
      <c r="A45" s="22">
        <v>35</v>
      </c>
      <c r="B45" s="10" t="s">
        <v>153</v>
      </c>
      <c r="C45" s="21">
        <f>IF(B45="Enter Account Title","",VLOOKUP(B45,Choices!$A$3:$C$47,3,FALSE))</f>
      </c>
      <c r="D45" s="10" t="s">
        <v>46</v>
      </c>
      <c r="E45" s="27"/>
      <c r="F45" s="12"/>
      <c r="G45" s="23"/>
      <c r="H45" s="37"/>
      <c r="I45" s="13"/>
    </row>
    <row r="46" spans="1:9" ht="12.75" hidden="1" thickBot="1">
      <c r="A46" s="22">
        <v>36</v>
      </c>
      <c r="B46" s="10" t="s">
        <v>153</v>
      </c>
      <c r="C46" s="21">
        <f>IF(B46="Enter Account Title","",VLOOKUP(B46,Choices!$A$3:$C$47,3,FALSE))</f>
      </c>
      <c r="D46" s="10" t="s">
        <v>46</v>
      </c>
      <c r="E46" s="27"/>
      <c r="F46" s="12"/>
      <c r="G46" s="23"/>
      <c r="H46" s="37"/>
      <c r="I46" s="13"/>
    </row>
    <row r="47" spans="1:9" ht="12.75" hidden="1" thickBot="1">
      <c r="A47" s="22">
        <v>37</v>
      </c>
      <c r="B47" s="10" t="s">
        <v>153</v>
      </c>
      <c r="C47" s="21">
        <f>IF(B47="Enter Account Title","",VLOOKUP(B47,Choices!$A$3:$C$47,3,FALSE))</f>
      </c>
      <c r="D47" s="10" t="s">
        <v>46</v>
      </c>
      <c r="E47" s="27"/>
      <c r="F47" s="12"/>
      <c r="G47" s="23"/>
      <c r="H47" s="37"/>
      <c r="I47" s="13"/>
    </row>
    <row r="48" spans="1:9" ht="12.75" hidden="1" thickBot="1">
      <c r="A48" s="22">
        <v>38</v>
      </c>
      <c r="B48" s="10" t="s">
        <v>153</v>
      </c>
      <c r="C48" s="21">
        <f>IF(B48="Enter Account Title","",VLOOKUP(B48,Choices!$A$3:$C$47,3,FALSE))</f>
      </c>
      <c r="D48" s="10" t="s">
        <v>46</v>
      </c>
      <c r="E48" s="27"/>
      <c r="F48" s="12"/>
      <c r="G48" s="23"/>
      <c r="H48" s="37"/>
      <c r="I48" s="13"/>
    </row>
    <row r="49" spans="1:9" ht="12.75" hidden="1" thickBot="1">
      <c r="A49" s="22">
        <v>39</v>
      </c>
      <c r="B49" s="10" t="s">
        <v>153</v>
      </c>
      <c r="C49" s="21">
        <f>IF(B49="Enter Account Title","",VLOOKUP(B49,Choices!$A$3:$C$47,3,FALSE))</f>
      </c>
      <c r="D49" s="10" t="s">
        <v>46</v>
      </c>
      <c r="E49" s="27"/>
      <c r="F49" s="12"/>
      <c r="G49" s="23"/>
      <c r="H49" s="37"/>
      <c r="I49" s="13"/>
    </row>
    <row r="50" spans="1:9" ht="12.75" hidden="1" thickBot="1">
      <c r="A50" s="22">
        <v>40</v>
      </c>
      <c r="B50" s="10" t="s">
        <v>153</v>
      </c>
      <c r="C50" s="21">
        <f>IF(B50="Enter Account Title","",VLOOKUP(B50,Choices!$A$3:$C$47,3,FALSE))</f>
      </c>
      <c r="D50" s="10" t="s">
        <v>46</v>
      </c>
      <c r="E50" s="27"/>
      <c r="F50" s="12"/>
      <c r="G50" s="23"/>
      <c r="H50" s="37"/>
      <c r="I50" s="13"/>
    </row>
    <row r="51" spans="1:9" ht="12.75" hidden="1" thickBot="1">
      <c r="A51" s="22">
        <v>41</v>
      </c>
      <c r="B51" s="10" t="s">
        <v>153</v>
      </c>
      <c r="C51" s="21">
        <f>IF(B51="Enter Account Title","",VLOOKUP(B51,Choices!$A$3:$C$47,3,FALSE))</f>
      </c>
      <c r="D51" s="10" t="s">
        <v>46</v>
      </c>
      <c r="E51" s="27"/>
      <c r="F51" s="12"/>
      <c r="G51" s="23"/>
      <c r="H51" s="37"/>
      <c r="I51" s="13"/>
    </row>
    <row r="52" spans="1:9" ht="12.75" hidden="1" thickBot="1">
      <c r="A52" s="22">
        <v>42</v>
      </c>
      <c r="B52" s="10" t="s">
        <v>153</v>
      </c>
      <c r="C52" s="21">
        <f>IF(B52="Enter Account Title","",VLOOKUP(B52,Choices!$A$3:$C$47,3,FALSE))</f>
      </c>
      <c r="D52" s="10" t="s">
        <v>46</v>
      </c>
      <c r="E52" s="27"/>
      <c r="F52" s="12"/>
      <c r="G52" s="23"/>
      <c r="H52" s="37"/>
      <c r="I52" s="13"/>
    </row>
    <row r="53" spans="1:9" ht="12.75" hidden="1" thickBot="1">
      <c r="A53" s="22">
        <v>43</v>
      </c>
      <c r="B53" s="10" t="s">
        <v>153</v>
      </c>
      <c r="C53" s="21">
        <f>IF(B53="Enter Account Title","",VLOOKUP(B53,Choices!$A$3:$C$47,3,FALSE))</f>
      </c>
      <c r="D53" s="10" t="s">
        <v>46</v>
      </c>
      <c r="E53" s="27"/>
      <c r="F53" s="12"/>
      <c r="G53" s="23"/>
      <c r="H53" s="37"/>
      <c r="I53" s="13"/>
    </row>
    <row r="54" spans="1:9" ht="12.75" hidden="1" thickBot="1">
      <c r="A54" s="22">
        <v>44</v>
      </c>
      <c r="B54" s="10" t="s">
        <v>153</v>
      </c>
      <c r="C54" s="21">
        <f>IF(B54="Enter Account Title","",VLOOKUP(B54,Choices!$A$3:$C$47,3,FALSE))</f>
      </c>
      <c r="D54" s="10" t="s">
        <v>46</v>
      </c>
      <c r="E54" s="27"/>
      <c r="F54" s="12"/>
      <c r="G54" s="23"/>
      <c r="H54" s="37"/>
      <c r="I54" s="13"/>
    </row>
    <row r="55" spans="1:9" ht="12.75" hidden="1" thickBot="1">
      <c r="A55" s="22">
        <v>45</v>
      </c>
      <c r="B55" s="10" t="s">
        <v>153</v>
      </c>
      <c r="C55" s="21">
        <f>IF(B55="Enter Account Title","",VLOOKUP(B55,Choices!$A$3:$C$47,3,FALSE))</f>
      </c>
      <c r="D55" s="10" t="s">
        <v>46</v>
      </c>
      <c r="E55" s="27"/>
      <c r="F55" s="12"/>
      <c r="G55" s="23"/>
      <c r="H55" s="37"/>
      <c r="I55" s="13"/>
    </row>
    <row r="56" spans="1:9" ht="12.75" hidden="1" thickBot="1">
      <c r="A56" s="22">
        <v>46</v>
      </c>
      <c r="B56" s="10" t="s">
        <v>153</v>
      </c>
      <c r="C56" s="21">
        <f>IF(B56="Enter Account Title","",VLOOKUP(B56,Choices!$A$3:$C$47,3,FALSE))</f>
      </c>
      <c r="D56" s="10" t="s">
        <v>46</v>
      </c>
      <c r="E56" s="27"/>
      <c r="F56" s="12"/>
      <c r="G56" s="23"/>
      <c r="H56" s="37"/>
      <c r="I56" s="13"/>
    </row>
    <row r="57" spans="1:9" ht="12.75" hidden="1" thickBot="1">
      <c r="A57" s="22">
        <v>47</v>
      </c>
      <c r="B57" s="10" t="s">
        <v>153</v>
      </c>
      <c r="C57" s="21">
        <f>IF(B57="Enter Account Title","",VLOOKUP(B57,Choices!$A$3:$C$47,3,FALSE))</f>
      </c>
      <c r="D57" s="10" t="s">
        <v>46</v>
      </c>
      <c r="E57" s="27"/>
      <c r="F57" s="12"/>
      <c r="G57" s="23"/>
      <c r="H57" s="37"/>
      <c r="I57" s="13"/>
    </row>
    <row r="58" spans="1:9" ht="12.75" hidden="1" thickBot="1">
      <c r="A58" s="22">
        <v>48</v>
      </c>
      <c r="B58" s="10" t="s">
        <v>153</v>
      </c>
      <c r="C58" s="21">
        <f>IF(B58="Enter Account Title","",VLOOKUP(B58,Choices!$A$3:$C$47,3,FALSE))</f>
      </c>
      <c r="D58" s="10" t="s">
        <v>46</v>
      </c>
      <c r="E58" s="27"/>
      <c r="F58" s="12"/>
      <c r="G58" s="23"/>
      <c r="H58" s="37"/>
      <c r="I58" s="13"/>
    </row>
    <row r="59" spans="1:9" ht="12.75" hidden="1" thickBot="1">
      <c r="A59" s="22">
        <v>49</v>
      </c>
      <c r="B59" s="10" t="s">
        <v>153</v>
      </c>
      <c r="C59" s="21">
        <f>IF(B59="Enter Account Title","",VLOOKUP(B59,Choices!$A$3:$C$47,3,FALSE))</f>
      </c>
      <c r="D59" s="10" t="s">
        <v>46</v>
      </c>
      <c r="E59" s="27"/>
      <c r="F59" s="12"/>
      <c r="G59" s="23"/>
      <c r="H59" s="37"/>
      <c r="I59" s="13"/>
    </row>
    <row r="60" spans="1:9" ht="12.75" hidden="1" thickBot="1">
      <c r="A60" s="22">
        <v>50</v>
      </c>
      <c r="B60" s="10" t="s">
        <v>153</v>
      </c>
      <c r="C60" s="21">
        <f>IF(B60="Enter Account Title","",VLOOKUP(B60,Choices!$A$3:$C$47,3,FALSE))</f>
      </c>
      <c r="D60" s="10" t="s">
        <v>46</v>
      </c>
      <c r="E60" s="27"/>
      <c r="F60" s="12"/>
      <c r="G60" s="23"/>
      <c r="H60" s="37"/>
      <c r="I60" s="13"/>
    </row>
    <row r="61" spans="2:9" ht="12">
      <c r="B61" s="38" t="s">
        <v>28</v>
      </c>
      <c r="C61" s="39"/>
      <c r="D61" s="39"/>
      <c r="E61" s="39"/>
      <c r="F61" s="40"/>
      <c r="G61" s="41"/>
      <c r="H61" s="41"/>
      <c r="I61" s="42">
        <f>SUM(I11:I60)</f>
        <v>0</v>
      </c>
    </row>
    <row r="62" spans="6:9" ht="12">
      <c r="F62" s="3"/>
      <c r="G62" s="3"/>
      <c r="H62" s="3"/>
      <c r="I62" s="3"/>
    </row>
    <row r="63" spans="2:9" ht="12">
      <c r="B63" s="43" t="s">
        <v>26</v>
      </c>
      <c r="F63" s="3"/>
      <c r="G63" s="3"/>
      <c r="H63" s="3"/>
      <c r="I63" s="3"/>
    </row>
    <row r="64" spans="2:7" ht="12">
      <c r="B64" s="43" t="s">
        <v>27</v>
      </c>
      <c r="G64" s="22" t="e">
        <f>IF(COUNTIF(#REF!,"ERROR")&gt;0,"ERROR - NOT READY TO SEND IN",IF(#REF!="","OK TO SEND","ERROR - NOT READY TO SEND IN"))</f>
        <v>#REF!</v>
      </c>
    </row>
    <row r="65" spans="2:9" ht="12">
      <c r="B65" s="43" t="s">
        <v>133</v>
      </c>
      <c r="F65" s="3"/>
      <c r="G65" s="3"/>
      <c r="H65" s="3"/>
      <c r="I65" s="3"/>
    </row>
    <row r="66" spans="1:9" ht="12.75" thickBot="1">
      <c r="A66" s="44"/>
      <c r="B66" s="44"/>
      <c r="C66" s="44"/>
      <c r="D66" s="44"/>
      <c r="E66" s="44"/>
      <c r="F66" s="14"/>
      <c r="G66" s="14"/>
      <c r="H66" s="14"/>
      <c r="I66" s="14"/>
    </row>
    <row r="67" ht="12.75" thickBot="1"/>
    <row r="68" spans="2:8" ht="12">
      <c r="B68" s="15"/>
      <c r="C68" s="16"/>
      <c r="D68" s="39"/>
      <c r="F68" s="17"/>
      <c r="G68" s="15"/>
      <c r="H68" s="16"/>
    </row>
    <row r="69" spans="2:8" ht="12.75" thickBot="1">
      <c r="B69" s="18"/>
      <c r="C69" s="19"/>
      <c r="D69" s="39"/>
      <c r="F69" s="20"/>
      <c r="G69" s="18"/>
      <c r="H69" s="19"/>
    </row>
    <row r="70" spans="2:8" ht="12">
      <c r="B70" s="26" t="s">
        <v>29</v>
      </c>
      <c r="F70" s="45" t="s">
        <v>30</v>
      </c>
      <c r="G70" s="36" t="s">
        <v>31</v>
      </c>
      <c r="H70" s="46"/>
    </row>
    <row r="71" spans="2:8" ht="12">
      <c r="B71" s="26"/>
      <c r="F71" s="39"/>
      <c r="G71" s="36"/>
      <c r="H71" s="46"/>
    </row>
    <row r="72" spans="2:7" ht="12">
      <c r="B72" s="3"/>
      <c r="G72" s="3"/>
    </row>
    <row r="73" spans="2:7" ht="12">
      <c r="B73" s="47" t="s">
        <v>85</v>
      </c>
      <c r="G73" s="47" t="s">
        <v>85</v>
      </c>
    </row>
    <row r="78" ht="12">
      <c r="B78" s="31" t="s">
        <v>157</v>
      </c>
    </row>
    <row r="79" ht="12">
      <c r="B79" s="22" t="s">
        <v>158</v>
      </c>
    </row>
    <row r="80" ht="12">
      <c r="B80" s="22" t="s">
        <v>159</v>
      </c>
    </row>
    <row r="81" ht="12">
      <c r="B81" s="22" t="s">
        <v>160</v>
      </c>
    </row>
    <row r="82" ht="12">
      <c r="B82" s="22" t="s">
        <v>161</v>
      </c>
    </row>
    <row r="83" ht="12">
      <c r="B83" s="22" t="s">
        <v>162</v>
      </c>
    </row>
    <row r="85" ht="12">
      <c r="A85" s="22" t="s">
        <v>17</v>
      </c>
    </row>
  </sheetData>
  <sheetProtection/>
  <conditionalFormatting sqref="G64">
    <cfRule type="cellIs" priority="2" dxfId="1" operator="equal" stopIfTrue="1">
      <formula>"ERROR - NOT READY TO SEND IN"</formula>
    </cfRule>
  </conditionalFormatting>
  <dataValidations count="5">
    <dataValidation type="list" allowBlank="1" showInputMessage="1" showErrorMessage="1" sqref="H5">
      <formula1>SchoolEntity</formula1>
    </dataValidation>
    <dataValidation type="list" allowBlank="1" showInputMessage="1" showErrorMessage="1" sqref="H3">
      <formula1>Period</formula1>
    </dataValidation>
    <dataValidation type="list" allowBlank="1" showInputMessage="1" showErrorMessage="1" sqref="H7">
      <formula1>Address</formula1>
    </dataValidation>
    <dataValidation type="list" allowBlank="1" showInputMessage="1" showErrorMessage="1" sqref="B11:B60">
      <formula1>SchoolChart</formula1>
    </dataValidation>
    <dataValidation type="list" allowBlank="1" showInputMessage="1" showErrorMessage="1" sqref="D11:D60">
      <formula1>Grants</formula1>
    </dataValidation>
  </dataValidations>
  <printOptions/>
  <pageMargins left="0.75" right="0.75" top="1" bottom="1" header="0.5" footer="0.5"/>
  <pageSetup fitToHeight="1" fitToWidth="1" horizontalDpi="300" verticalDpi="300" orientation="landscape" scale="85"/>
  <headerFooter alignWithMargins="0">
    <oddFooter>&amp;LABR Expense Report - Last Update 7/7/08&amp;R&amp;D</oddFooter>
  </headerFooter>
</worksheet>
</file>

<file path=xl/worksheets/sheet3.xml><?xml version="1.0" encoding="utf-8"?>
<worksheet xmlns="http://schemas.openxmlformats.org/spreadsheetml/2006/main" xmlns:r="http://schemas.openxmlformats.org/officeDocument/2006/relationships">
  <dimension ref="A1:I85"/>
  <sheetViews>
    <sheetView showGridLines="0" tabSelected="1" zoomScalePageLayoutView="0" workbookViewId="0" topLeftCell="A1">
      <selection activeCell="L83" sqref="L83"/>
    </sheetView>
  </sheetViews>
  <sheetFormatPr defaultColWidth="9.140625" defaultRowHeight="12.75"/>
  <cols>
    <col min="1" max="1" width="4.28125" style="22" customWidth="1"/>
    <col min="2" max="2" width="28.28125" style="22" customWidth="1"/>
    <col min="3" max="3" width="9.140625" style="22" customWidth="1"/>
    <col min="4" max="4" width="13.28125" style="22" customWidth="1"/>
    <col min="5" max="5" width="15.28125" style="22" customWidth="1"/>
    <col min="6" max="6" width="20.00390625" style="22" customWidth="1"/>
    <col min="7" max="7" width="18.421875" style="22" customWidth="1"/>
    <col min="8" max="8" width="19.8515625" style="22" customWidth="1"/>
    <col min="9" max="9" width="13.7109375" style="22" customWidth="1"/>
    <col min="10" max="16384" width="9.140625" style="22" customWidth="1"/>
  </cols>
  <sheetData>
    <row r="1" spans="1:7" ht="16.5">
      <c r="A1" s="28"/>
      <c r="G1" s="28" t="s">
        <v>88</v>
      </c>
    </row>
    <row r="2" ht="12.75" thickBot="1"/>
    <row r="3" spans="2:8" ht="12.75" thickBot="1">
      <c r="B3" s="22" t="s">
        <v>84</v>
      </c>
      <c r="C3" s="8" t="s">
        <v>83</v>
      </c>
      <c r="D3" s="29"/>
      <c r="E3" s="29"/>
      <c r="F3" s="30"/>
      <c r="G3" s="31" t="s">
        <v>89</v>
      </c>
      <c r="H3" s="9" t="s">
        <v>92</v>
      </c>
    </row>
    <row r="4" spans="2:6" ht="12.75" thickBot="1">
      <c r="B4" s="22" t="s">
        <v>90</v>
      </c>
      <c r="C4" s="8" t="s">
        <v>118</v>
      </c>
      <c r="D4" s="29"/>
      <c r="E4" s="29"/>
      <c r="F4" s="30"/>
    </row>
    <row r="5" spans="2:8" ht="12.75" thickBot="1">
      <c r="B5" s="22" t="s">
        <v>91</v>
      </c>
      <c r="C5" s="8" t="s">
        <v>119</v>
      </c>
      <c r="D5" s="29"/>
      <c r="E5" s="29"/>
      <c r="F5" s="30"/>
      <c r="G5" s="31" t="s">
        <v>121</v>
      </c>
      <c r="H5" s="9" t="s">
        <v>239</v>
      </c>
    </row>
    <row r="6" spans="2:7" ht="12.75" thickBot="1">
      <c r="B6" s="22" t="s">
        <v>33</v>
      </c>
      <c r="C6" s="24" t="s">
        <v>38</v>
      </c>
      <c r="D6" s="29"/>
      <c r="E6" s="29"/>
      <c r="F6" s="30"/>
      <c r="G6" s="31"/>
    </row>
    <row r="7" spans="2:8" ht="12.75" thickBot="1">
      <c r="B7" s="22" t="s">
        <v>34</v>
      </c>
      <c r="C7" s="8" t="s">
        <v>120</v>
      </c>
      <c r="D7" s="29"/>
      <c r="E7" s="29"/>
      <c r="F7" s="30"/>
      <c r="G7" s="31" t="s">
        <v>35</v>
      </c>
      <c r="H7" s="9" t="s">
        <v>36</v>
      </c>
    </row>
    <row r="9" ht="12">
      <c r="B9" s="32" t="s">
        <v>32</v>
      </c>
    </row>
    <row r="10" spans="2:9" ht="12.75" thickBot="1">
      <c r="B10" s="33" t="s">
        <v>94</v>
      </c>
      <c r="C10" s="34" t="s">
        <v>95</v>
      </c>
      <c r="D10" s="33" t="s">
        <v>47</v>
      </c>
      <c r="E10" s="33" t="s">
        <v>85</v>
      </c>
      <c r="F10" s="33" t="s">
        <v>96</v>
      </c>
      <c r="G10" s="35" t="s">
        <v>97</v>
      </c>
      <c r="H10" s="36"/>
      <c r="I10" s="33" t="s">
        <v>98</v>
      </c>
    </row>
    <row r="11" spans="1:9" ht="12.75" thickBot="1">
      <c r="A11" s="22">
        <v>1</v>
      </c>
      <c r="B11" s="10" t="s">
        <v>101</v>
      </c>
      <c r="C11" s="21">
        <f>IF(B11="Enter Account Title","",VLOOKUP(B11,Choices!$A$3:$C$47,3,FALSE))</f>
        <v>110611</v>
      </c>
      <c r="D11" s="10" t="s">
        <v>46</v>
      </c>
      <c r="E11" s="11">
        <v>39586</v>
      </c>
      <c r="F11" s="12" t="s">
        <v>147</v>
      </c>
      <c r="G11" s="23" t="s">
        <v>148</v>
      </c>
      <c r="H11" s="37"/>
      <c r="I11" s="13">
        <v>12.99</v>
      </c>
    </row>
    <row r="12" spans="1:9" ht="12.75" thickBot="1">
      <c r="A12" s="22">
        <v>2</v>
      </c>
      <c r="B12" s="10" t="s">
        <v>100</v>
      </c>
      <c r="C12" s="21">
        <f>IF(B12="Enter Account Title","",VLOOKUP(B12,Choices!$A$3:$C$47,3,FALSE))</f>
        <v>225641</v>
      </c>
      <c r="D12" s="10" t="s">
        <v>46</v>
      </c>
      <c r="E12" s="11">
        <v>39588</v>
      </c>
      <c r="F12" s="12" t="s">
        <v>149</v>
      </c>
      <c r="G12" s="23" t="s">
        <v>150</v>
      </c>
      <c r="H12" s="37"/>
      <c r="I12" s="13">
        <v>25.75</v>
      </c>
    </row>
    <row r="13" spans="1:9" ht="24.75" thickBot="1">
      <c r="A13" s="22">
        <v>3</v>
      </c>
      <c r="B13" s="10" t="s">
        <v>213</v>
      </c>
      <c r="C13" s="21">
        <f>IF(B13="Enter Account Title","",VLOOKUP(B13,Choices!$A$3:$C$47,3,FALSE))</f>
        <v>223325</v>
      </c>
      <c r="D13" s="10" t="s">
        <v>46</v>
      </c>
      <c r="E13" s="11">
        <v>39593</v>
      </c>
      <c r="F13" s="12" t="s">
        <v>151</v>
      </c>
      <c r="G13" s="23" t="s">
        <v>152</v>
      </c>
      <c r="H13" s="37"/>
      <c r="I13" s="13">
        <v>35</v>
      </c>
    </row>
    <row r="14" spans="1:9" ht="12.75" thickBot="1">
      <c r="A14" s="22">
        <v>4</v>
      </c>
      <c r="B14" s="10" t="s">
        <v>153</v>
      </c>
      <c r="C14" s="21">
        <f>IF(B14="Enter Account Title","",VLOOKUP(B14,Choices!$A$3:$C$47,3,FALSE))</f>
      </c>
      <c r="D14" s="10" t="s">
        <v>46</v>
      </c>
      <c r="E14" s="27"/>
      <c r="F14" s="12"/>
      <c r="G14" s="23"/>
      <c r="H14" s="37"/>
      <c r="I14" s="13"/>
    </row>
    <row r="15" spans="1:9" ht="12.75" thickBot="1">
      <c r="A15" s="22">
        <v>5</v>
      </c>
      <c r="B15" s="10" t="s">
        <v>153</v>
      </c>
      <c r="C15" s="21">
        <f>IF(B15="Enter Account Title","",VLOOKUP(B15,Choices!$A$3:$C$47,3,FALSE))</f>
      </c>
      <c r="D15" s="10" t="s">
        <v>46</v>
      </c>
      <c r="E15" s="27"/>
      <c r="F15" s="12"/>
      <c r="G15" s="23"/>
      <c r="H15" s="37"/>
      <c r="I15" s="13"/>
    </row>
    <row r="16" spans="1:9" ht="12.75" thickBot="1">
      <c r="A16" s="22">
        <v>6</v>
      </c>
      <c r="B16" s="10" t="s">
        <v>153</v>
      </c>
      <c r="C16" s="21">
        <f>IF(B16="Enter Account Title","",VLOOKUP(B16,Choices!$A$3:$C$47,3,FALSE))</f>
      </c>
      <c r="D16" s="10" t="s">
        <v>46</v>
      </c>
      <c r="E16" s="27"/>
      <c r="F16" s="12"/>
      <c r="G16" s="23"/>
      <c r="H16" s="37"/>
      <c r="I16" s="13"/>
    </row>
    <row r="17" spans="1:9" ht="12.75" thickBot="1">
      <c r="A17" s="22">
        <v>7</v>
      </c>
      <c r="B17" s="10" t="s">
        <v>153</v>
      </c>
      <c r="C17" s="21">
        <f>IF(B17="Enter Account Title","",VLOOKUP(B17,Choices!$A$3:$C$47,3,FALSE))</f>
      </c>
      <c r="D17" s="10" t="s">
        <v>46</v>
      </c>
      <c r="E17" s="27"/>
      <c r="F17" s="12"/>
      <c r="G17" s="23"/>
      <c r="H17" s="37"/>
      <c r="I17" s="13"/>
    </row>
    <row r="18" spans="1:9" ht="12.75" thickBot="1">
      <c r="A18" s="22">
        <v>8</v>
      </c>
      <c r="B18" s="10" t="s">
        <v>153</v>
      </c>
      <c r="C18" s="21">
        <f>IF(B18="Enter Account Title","",VLOOKUP(B18,Choices!$A$3:$C$47,3,FALSE))</f>
      </c>
      <c r="D18" s="10" t="s">
        <v>46</v>
      </c>
      <c r="E18" s="27"/>
      <c r="F18" s="12"/>
      <c r="G18" s="23"/>
      <c r="H18" s="37"/>
      <c r="I18" s="13"/>
    </row>
    <row r="19" spans="1:9" ht="12.75" thickBot="1">
      <c r="A19" s="22">
        <v>9</v>
      </c>
      <c r="B19" s="10" t="s">
        <v>153</v>
      </c>
      <c r="C19" s="21">
        <f>IF(B19="Enter Account Title","",VLOOKUP(B19,Choices!$A$3:$C$47,3,FALSE))</f>
      </c>
      <c r="D19" s="10" t="s">
        <v>46</v>
      </c>
      <c r="E19" s="27"/>
      <c r="F19" s="12"/>
      <c r="G19" s="23"/>
      <c r="H19" s="37"/>
      <c r="I19" s="13"/>
    </row>
    <row r="20" spans="1:9" ht="12.75" thickBot="1">
      <c r="A20" s="22">
        <v>10</v>
      </c>
      <c r="B20" s="10" t="s">
        <v>153</v>
      </c>
      <c r="C20" s="21">
        <f>IF(B20="Enter Account Title","",VLOOKUP(B20,Choices!$A$3:$C$47,3,FALSE))</f>
      </c>
      <c r="D20" s="10" t="s">
        <v>46</v>
      </c>
      <c r="E20" s="27"/>
      <c r="F20" s="12"/>
      <c r="G20" s="23"/>
      <c r="H20" s="37"/>
      <c r="I20" s="13"/>
    </row>
    <row r="21" spans="1:9" ht="12.75" thickBot="1">
      <c r="A21" s="22">
        <v>11</v>
      </c>
      <c r="B21" s="10" t="s">
        <v>153</v>
      </c>
      <c r="C21" s="21">
        <f>IF(B21="Enter Account Title","",VLOOKUP(B21,Choices!$A$3:$C$47,3,FALSE))</f>
      </c>
      <c r="D21" s="10" t="s">
        <v>46</v>
      </c>
      <c r="E21" s="27"/>
      <c r="F21" s="12"/>
      <c r="G21" s="23"/>
      <c r="H21" s="37"/>
      <c r="I21" s="13"/>
    </row>
    <row r="22" spans="1:9" ht="12.75" thickBot="1">
      <c r="A22" s="22">
        <v>12</v>
      </c>
      <c r="B22" s="10" t="s">
        <v>153</v>
      </c>
      <c r="C22" s="21">
        <f>IF(B22="Enter Account Title","",VLOOKUP(B22,Choices!$A$3:$C$47,3,FALSE))</f>
      </c>
      <c r="D22" s="10" t="s">
        <v>46</v>
      </c>
      <c r="E22" s="27"/>
      <c r="F22" s="12"/>
      <c r="G22" s="23"/>
      <c r="H22" s="37"/>
      <c r="I22" s="13"/>
    </row>
    <row r="23" spans="1:9" ht="12.75" thickBot="1">
      <c r="A23" s="22">
        <v>13</v>
      </c>
      <c r="B23" s="10" t="s">
        <v>153</v>
      </c>
      <c r="C23" s="21">
        <f>IF(B23="Enter Account Title","",VLOOKUP(B23,Choices!$A$3:$C$47,3,FALSE))</f>
      </c>
      <c r="D23" s="10" t="s">
        <v>46</v>
      </c>
      <c r="E23" s="27"/>
      <c r="F23" s="12"/>
      <c r="G23" s="23"/>
      <c r="H23" s="37"/>
      <c r="I23" s="13"/>
    </row>
    <row r="24" spans="1:9" ht="12.75" thickBot="1">
      <c r="A24" s="22">
        <v>14</v>
      </c>
      <c r="B24" s="10" t="s">
        <v>153</v>
      </c>
      <c r="C24" s="21">
        <f>IF(B24="Enter Account Title","",VLOOKUP(B24,Choices!$A$3:$C$47,3,FALSE))</f>
      </c>
      <c r="D24" s="10" t="s">
        <v>46</v>
      </c>
      <c r="E24" s="27"/>
      <c r="F24" s="12"/>
      <c r="G24" s="23"/>
      <c r="H24" s="37"/>
      <c r="I24" s="13"/>
    </row>
    <row r="25" spans="1:9" ht="12.75" thickBot="1">
      <c r="A25" s="22">
        <v>15</v>
      </c>
      <c r="B25" s="10" t="s">
        <v>153</v>
      </c>
      <c r="C25" s="21">
        <f>IF(B25="Enter Account Title","",VLOOKUP(B25,Choices!$A$3:$C$47,3,FALSE))</f>
      </c>
      <c r="D25" s="10" t="s">
        <v>46</v>
      </c>
      <c r="E25" s="27"/>
      <c r="F25" s="12"/>
      <c r="G25" s="23"/>
      <c r="H25" s="37"/>
      <c r="I25" s="13"/>
    </row>
    <row r="26" spans="1:9" ht="12.75" hidden="1" thickBot="1">
      <c r="A26" s="22">
        <v>16</v>
      </c>
      <c r="B26" s="10" t="s">
        <v>153</v>
      </c>
      <c r="C26" s="21">
        <f>IF(B26="Enter Account Title","",VLOOKUP(B26,Choices!$A$3:$C$47,3,FALSE))</f>
      </c>
      <c r="D26" s="10" t="s">
        <v>46</v>
      </c>
      <c r="E26" s="27"/>
      <c r="F26" s="12"/>
      <c r="G26" s="23"/>
      <c r="H26" s="37"/>
      <c r="I26" s="13"/>
    </row>
    <row r="27" spans="1:9" ht="12.75" hidden="1" thickBot="1">
      <c r="A27" s="22">
        <v>17</v>
      </c>
      <c r="B27" s="10" t="s">
        <v>153</v>
      </c>
      <c r="C27" s="21">
        <f>IF(B27="Enter Account Title","",VLOOKUP(B27,Choices!$A$3:$C$47,3,FALSE))</f>
      </c>
      <c r="D27" s="10" t="s">
        <v>46</v>
      </c>
      <c r="E27" s="27"/>
      <c r="F27" s="12"/>
      <c r="G27" s="23"/>
      <c r="H27" s="37"/>
      <c r="I27" s="13"/>
    </row>
    <row r="28" spans="1:9" ht="12.75" hidden="1" thickBot="1">
      <c r="A28" s="22">
        <v>18</v>
      </c>
      <c r="B28" s="10" t="s">
        <v>153</v>
      </c>
      <c r="C28" s="21">
        <f>IF(B28="Enter Account Title","",VLOOKUP(B28,Choices!$A$3:$C$47,3,FALSE))</f>
      </c>
      <c r="D28" s="10" t="s">
        <v>46</v>
      </c>
      <c r="E28" s="27"/>
      <c r="F28" s="12"/>
      <c r="G28" s="23"/>
      <c r="H28" s="37"/>
      <c r="I28" s="13"/>
    </row>
    <row r="29" spans="1:9" ht="12.75" hidden="1" thickBot="1">
      <c r="A29" s="22">
        <v>19</v>
      </c>
      <c r="B29" s="10" t="s">
        <v>153</v>
      </c>
      <c r="C29" s="21">
        <f>IF(B29="Enter Account Title","",VLOOKUP(B29,Choices!$A$3:$C$47,3,FALSE))</f>
      </c>
      <c r="D29" s="10" t="s">
        <v>46</v>
      </c>
      <c r="E29" s="27"/>
      <c r="F29" s="12"/>
      <c r="G29" s="23"/>
      <c r="H29" s="37"/>
      <c r="I29" s="13"/>
    </row>
    <row r="30" spans="1:9" ht="12.75" hidden="1" thickBot="1">
      <c r="A30" s="22">
        <v>20</v>
      </c>
      <c r="B30" s="10" t="s">
        <v>153</v>
      </c>
      <c r="C30" s="21">
        <f>IF(B30="Enter Account Title","",VLOOKUP(B30,Choices!$A$3:$C$47,3,FALSE))</f>
      </c>
      <c r="D30" s="10" t="s">
        <v>46</v>
      </c>
      <c r="E30" s="27"/>
      <c r="F30" s="12"/>
      <c r="G30" s="23"/>
      <c r="H30" s="37"/>
      <c r="I30" s="13"/>
    </row>
    <row r="31" spans="1:9" ht="12.75" hidden="1" thickBot="1">
      <c r="A31" s="22">
        <v>21</v>
      </c>
      <c r="B31" s="10" t="s">
        <v>153</v>
      </c>
      <c r="C31" s="21">
        <f>IF(B31="Enter Account Title","",VLOOKUP(B31,Choices!$A$3:$C$47,3,FALSE))</f>
      </c>
      <c r="D31" s="10" t="s">
        <v>46</v>
      </c>
      <c r="E31" s="27"/>
      <c r="F31" s="12"/>
      <c r="G31" s="23"/>
      <c r="H31" s="37"/>
      <c r="I31" s="13"/>
    </row>
    <row r="32" spans="1:9" ht="12.75" hidden="1" thickBot="1">
      <c r="A32" s="22">
        <v>22</v>
      </c>
      <c r="B32" s="10" t="s">
        <v>153</v>
      </c>
      <c r="C32" s="21">
        <f>IF(B32="Enter Account Title","",VLOOKUP(B32,Choices!$A$3:$C$47,3,FALSE))</f>
      </c>
      <c r="D32" s="10" t="s">
        <v>46</v>
      </c>
      <c r="E32" s="27"/>
      <c r="F32" s="12"/>
      <c r="G32" s="23"/>
      <c r="H32" s="37"/>
      <c r="I32" s="13"/>
    </row>
    <row r="33" spans="1:9" ht="12.75" hidden="1" thickBot="1">
      <c r="A33" s="22">
        <v>23</v>
      </c>
      <c r="B33" s="10" t="s">
        <v>153</v>
      </c>
      <c r="C33" s="21">
        <f>IF(B33="Enter Account Title","",VLOOKUP(B33,Choices!$A$3:$C$47,3,FALSE))</f>
      </c>
      <c r="D33" s="10" t="s">
        <v>46</v>
      </c>
      <c r="E33" s="27"/>
      <c r="F33" s="12"/>
      <c r="G33" s="23"/>
      <c r="H33" s="37"/>
      <c r="I33" s="13"/>
    </row>
    <row r="34" spans="1:9" ht="12.75" hidden="1" thickBot="1">
      <c r="A34" s="22">
        <v>24</v>
      </c>
      <c r="B34" s="10" t="s">
        <v>153</v>
      </c>
      <c r="C34" s="21">
        <f>IF(B34="Enter Account Title","",VLOOKUP(B34,Choices!$A$3:$C$47,3,FALSE))</f>
      </c>
      <c r="D34" s="10" t="s">
        <v>46</v>
      </c>
      <c r="E34" s="27"/>
      <c r="F34" s="12"/>
      <c r="G34" s="23"/>
      <c r="H34" s="37"/>
      <c r="I34" s="13"/>
    </row>
    <row r="35" spans="1:9" ht="12.75" hidden="1" thickBot="1">
      <c r="A35" s="22">
        <v>25</v>
      </c>
      <c r="B35" s="10" t="s">
        <v>153</v>
      </c>
      <c r="C35" s="21">
        <f>IF(B35="Enter Account Title","",VLOOKUP(B35,Choices!$A$3:$C$47,3,FALSE))</f>
      </c>
      <c r="D35" s="10" t="s">
        <v>46</v>
      </c>
      <c r="E35" s="27"/>
      <c r="F35" s="12"/>
      <c r="G35" s="23"/>
      <c r="H35" s="37"/>
      <c r="I35" s="13"/>
    </row>
    <row r="36" spans="1:9" ht="12.75" hidden="1" thickBot="1">
      <c r="A36" s="22">
        <v>26</v>
      </c>
      <c r="B36" s="10" t="s">
        <v>153</v>
      </c>
      <c r="C36" s="21">
        <f>IF(B36="Enter Account Title","",VLOOKUP(B36,Choices!$A$3:$C$47,3,FALSE))</f>
      </c>
      <c r="D36" s="10" t="s">
        <v>46</v>
      </c>
      <c r="E36" s="27"/>
      <c r="F36" s="12"/>
      <c r="G36" s="23"/>
      <c r="H36" s="37"/>
      <c r="I36" s="13"/>
    </row>
    <row r="37" spans="1:9" ht="12.75" hidden="1" thickBot="1">
      <c r="A37" s="22">
        <v>27</v>
      </c>
      <c r="B37" s="10" t="s">
        <v>153</v>
      </c>
      <c r="C37" s="21">
        <f>IF(B37="Enter Account Title","",VLOOKUP(B37,Choices!$A$3:$C$47,3,FALSE))</f>
      </c>
      <c r="D37" s="10" t="s">
        <v>46</v>
      </c>
      <c r="E37" s="27"/>
      <c r="F37" s="12"/>
      <c r="G37" s="23"/>
      <c r="H37" s="37"/>
      <c r="I37" s="13"/>
    </row>
    <row r="38" spans="1:9" ht="12.75" hidden="1" thickBot="1">
      <c r="A38" s="22">
        <v>28</v>
      </c>
      <c r="B38" s="10" t="s">
        <v>153</v>
      </c>
      <c r="C38" s="21">
        <f>IF(B38="Enter Account Title","",VLOOKUP(B38,Choices!$A$3:$C$47,3,FALSE))</f>
      </c>
      <c r="D38" s="10" t="s">
        <v>46</v>
      </c>
      <c r="E38" s="27"/>
      <c r="F38" s="12"/>
      <c r="G38" s="23"/>
      <c r="H38" s="37"/>
      <c r="I38" s="13"/>
    </row>
    <row r="39" spans="1:9" ht="12.75" hidden="1" thickBot="1">
      <c r="A39" s="22">
        <v>29</v>
      </c>
      <c r="B39" s="10" t="s">
        <v>153</v>
      </c>
      <c r="C39" s="21">
        <f>IF(B39="Enter Account Title","",VLOOKUP(B39,Choices!$A$3:$C$47,3,FALSE))</f>
      </c>
      <c r="D39" s="10" t="s">
        <v>46</v>
      </c>
      <c r="E39" s="27"/>
      <c r="F39" s="12"/>
      <c r="G39" s="23"/>
      <c r="H39" s="37"/>
      <c r="I39" s="13"/>
    </row>
    <row r="40" spans="1:9" ht="12.75" hidden="1" thickBot="1">
      <c r="A40" s="22">
        <v>30</v>
      </c>
      <c r="B40" s="10" t="s">
        <v>153</v>
      </c>
      <c r="C40" s="21">
        <f>IF(B40="Enter Account Title","",VLOOKUP(B40,Choices!$A$3:$C$47,3,FALSE))</f>
      </c>
      <c r="D40" s="10" t="s">
        <v>46</v>
      </c>
      <c r="E40" s="27"/>
      <c r="F40" s="12"/>
      <c r="G40" s="23"/>
      <c r="H40" s="37"/>
      <c r="I40" s="13"/>
    </row>
    <row r="41" spans="1:9" ht="12.75" hidden="1" thickBot="1">
      <c r="A41" s="22">
        <v>31</v>
      </c>
      <c r="B41" s="10" t="s">
        <v>153</v>
      </c>
      <c r="C41" s="21">
        <f>IF(B41="Enter Account Title","",VLOOKUP(B41,Choices!$A$3:$C$47,3,FALSE))</f>
      </c>
      <c r="D41" s="10" t="s">
        <v>46</v>
      </c>
      <c r="E41" s="27"/>
      <c r="F41" s="12"/>
      <c r="G41" s="23"/>
      <c r="H41" s="37"/>
      <c r="I41" s="13"/>
    </row>
    <row r="42" spans="1:9" ht="12.75" hidden="1" thickBot="1">
      <c r="A42" s="22">
        <v>32</v>
      </c>
      <c r="B42" s="10" t="s">
        <v>153</v>
      </c>
      <c r="C42" s="21">
        <f>IF(B42="Enter Account Title","",VLOOKUP(B42,Choices!$A$3:$C$47,3,FALSE))</f>
      </c>
      <c r="D42" s="10" t="s">
        <v>46</v>
      </c>
      <c r="E42" s="27"/>
      <c r="F42" s="12"/>
      <c r="G42" s="23"/>
      <c r="H42" s="37"/>
      <c r="I42" s="13"/>
    </row>
    <row r="43" spans="1:9" ht="12.75" hidden="1" thickBot="1">
      <c r="A43" s="22">
        <v>33</v>
      </c>
      <c r="B43" s="10" t="s">
        <v>153</v>
      </c>
      <c r="C43" s="21">
        <f>IF(B43="Enter Account Title","",VLOOKUP(B43,Choices!$A$3:$C$47,3,FALSE))</f>
      </c>
      <c r="D43" s="10" t="s">
        <v>46</v>
      </c>
      <c r="E43" s="27"/>
      <c r="F43" s="12"/>
      <c r="G43" s="23"/>
      <c r="H43" s="37"/>
      <c r="I43" s="13"/>
    </row>
    <row r="44" spans="1:9" ht="12.75" hidden="1" thickBot="1">
      <c r="A44" s="22">
        <v>34</v>
      </c>
      <c r="B44" s="10" t="s">
        <v>153</v>
      </c>
      <c r="C44" s="21">
        <f>IF(B44="Enter Account Title","",VLOOKUP(B44,Choices!$A$3:$C$47,3,FALSE))</f>
      </c>
      <c r="D44" s="10" t="s">
        <v>46</v>
      </c>
      <c r="E44" s="27"/>
      <c r="F44" s="12"/>
      <c r="G44" s="23"/>
      <c r="H44" s="37"/>
      <c r="I44" s="13"/>
    </row>
    <row r="45" spans="1:9" ht="12.75" hidden="1" thickBot="1">
      <c r="A45" s="22">
        <v>35</v>
      </c>
      <c r="B45" s="10" t="s">
        <v>153</v>
      </c>
      <c r="C45" s="21">
        <f>IF(B45="Enter Account Title","",VLOOKUP(B45,Choices!$A$3:$C$47,3,FALSE))</f>
      </c>
      <c r="D45" s="10" t="s">
        <v>46</v>
      </c>
      <c r="E45" s="27"/>
      <c r="F45" s="12"/>
      <c r="G45" s="23"/>
      <c r="H45" s="37"/>
      <c r="I45" s="13"/>
    </row>
    <row r="46" spans="1:9" ht="12.75" hidden="1" thickBot="1">
      <c r="A46" s="22">
        <v>36</v>
      </c>
      <c r="B46" s="10" t="s">
        <v>153</v>
      </c>
      <c r="C46" s="21">
        <f>IF(B46="Enter Account Title","",VLOOKUP(B46,Choices!$A$3:$C$47,3,FALSE))</f>
      </c>
      <c r="D46" s="10" t="s">
        <v>46</v>
      </c>
      <c r="E46" s="27"/>
      <c r="F46" s="12"/>
      <c r="G46" s="23"/>
      <c r="H46" s="37"/>
      <c r="I46" s="13"/>
    </row>
    <row r="47" spans="1:9" ht="12.75" hidden="1" thickBot="1">
      <c r="A47" s="22">
        <v>37</v>
      </c>
      <c r="B47" s="10" t="s">
        <v>153</v>
      </c>
      <c r="C47" s="21">
        <f>IF(B47="Enter Account Title","",VLOOKUP(B47,Choices!$A$3:$C$47,3,FALSE))</f>
      </c>
      <c r="D47" s="10" t="s">
        <v>46</v>
      </c>
      <c r="E47" s="27"/>
      <c r="F47" s="12"/>
      <c r="G47" s="23"/>
      <c r="H47" s="37"/>
      <c r="I47" s="13"/>
    </row>
    <row r="48" spans="1:9" ht="12.75" hidden="1" thickBot="1">
      <c r="A48" s="22">
        <v>38</v>
      </c>
      <c r="B48" s="10" t="s">
        <v>153</v>
      </c>
      <c r="C48" s="21">
        <f>IF(B48="Enter Account Title","",VLOOKUP(B48,Choices!$A$3:$C$47,3,FALSE))</f>
      </c>
      <c r="D48" s="10" t="s">
        <v>46</v>
      </c>
      <c r="E48" s="27"/>
      <c r="F48" s="12"/>
      <c r="G48" s="23"/>
      <c r="H48" s="37"/>
      <c r="I48" s="13"/>
    </row>
    <row r="49" spans="1:9" ht="12.75" hidden="1" thickBot="1">
      <c r="A49" s="22">
        <v>39</v>
      </c>
      <c r="B49" s="10" t="s">
        <v>153</v>
      </c>
      <c r="C49" s="21">
        <f>IF(B49="Enter Account Title","",VLOOKUP(B49,Choices!$A$3:$C$47,3,FALSE))</f>
      </c>
      <c r="D49" s="10" t="s">
        <v>46</v>
      </c>
      <c r="E49" s="27"/>
      <c r="F49" s="12"/>
      <c r="G49" s="23"/>
      <c r="H49" s="37"/>
      <c r="I49" s="13"/>
    </row>
    <row r="50" spans="1:9" ht="12.75" hidden="1" thickBot="1">
      <c r="A50" s="22">
        <v>40</v>
      </c>
      <c r="B50" s="10" t="s">
        <v>153</v>
      </c>
      <c r="C50" s="21">
        <f>IF(B50="Enter Account Title","",VLOOKUP(B50,Choices!$A$3:$C$47,3,FALSE))</f>
      </c>
      <c r="D50" s="10" t="s">
        <v>46</v>
      </c>
      <c r="E50" s="27"/>
      <c r="F50" s="12"/>
      <c r="G50" s="23"/>
      <c r="H50" s="37"/>
      <c r="I50" s="13"/>
    </row>
    <row r="51" spans="1:9" ht="12.75" hidden="1" thickBot="1">
      <c r="A51" s="22">
        <v>41</v>
      </c>
      <c r="B51" s="10" t="s">
        <v>153</v>
      </c>
      <c r="C51" s="21">
        <f>IF(B51="Enter Account Title","",VLOOKUP(B51,Choices!$A$3:$C$47,3,FALSE))</f>
      </c>
      <c r="D51" s="10" t="s">
        <v>46</v>
      </c>
      <c r="E51" s="27"/>
      <c r="F51" s="12"/>
      <c r="G51" s="23"/>
      <c r="H51" s="37"/>
      <c r="I51" s="13"/>
    </row>
    <row r="52" spans="1:9" ht="12.75" hidden="1" thickBot="1">
      <c r="A52" s="22">
        <v>42</v>
      </c>
      <c r="B52" s="10" t="s">
        <v>153</v>
      </c>
      <c r="C52" s="21">
        <f>IF(B52="Enter Account Title","",VLOOKUP(B52,Choices!$A$3:$C$47,3,FALSE))</f>
      </c>
      <c r="D52" s="10" t="s">
        <v>46</v>
      </c>
      <c r="E52" s="27"/>
      <c r="F52" s="12"/>
      <c r="G52" s="23"/>
      <c r="H52" s="37"/>
      <c r="I52" s="13"/>
    </row>
    <row r="53" spans="1:9" ht="12.75" hidden="1" thickBot="1">
      <c r="A53" s="22">
        <v>43</v>
      </c>
      <c r="B53" s="10" t="s">
        <v>153</v>
      </c>
      <c r="C53" s="21">
        <f>IF(B53="Enter Account Title","",VLOOKUP(B53,Choices!$A$3:$C$47,3,FALSE))</f>
      </c>
      <c r="D53" s="10" t="s">
        <v>46</v>
      </c>
      <c r="E53" s="27"/>
      <c r="F53" s="12"/>
      <c r="G53" s="23"/>
      <c r="H53" s="37"/>
      <c r="I53" s="13"/>
    </row>
    <row r="54" spans="1:9" ht="12.75" hidden="1" thickBot="1">
      <c r="A54" s="22">
        <v>44</v>
      </c>
      <c r="B54" s="10" t="s">
        <v>153</v>
      </c>
      <c r="C54" s="21">
        <f>IF(B54="Enter Account Title","",VLOOKUP(B54,Choices!$A$3:$C$47,3,FALSE))</f>
      </c>
      <c r="D54" s="10" t="s">
        <v>46</v>
      </c>
      <c r="E54" s="27"/>
      <c r="F54" s="12"/>
      <c r="G54" s="23"/>
      <c r="H54" s="37"/>
      <c r="I54" s="13"/>
    </row>
    <row r="55" spans="1:9" ht="12.75" hidden="1" thickBot="1">
      <c r="A55" s="22">
        <v>45</v>
      </c>
      <c r="B55" s="10" t="s">
        <v>153</v>
      </c>
      <c r="C55" s="21">
        <f>IF(B55="Enter Account Title","",VLOOKUP(B55,Choices!$A$3:$C$47,3,FALSE))</f>
      </c>
      <c r="D55" s="10" t="s">
        <v>46</v>
      </c>
      <c r="E55" s="27"/>
      <c r="F55" s="12"/>
      <c r="G55" s="23"/>
      <c r="H55" s="37"/>
      <c r="I55" s="13"/>
    </row>
    <row r="56" spans="1:9" ht="12.75" hidden="1" thickBot="1">
      <c r="A56" s="22">
        <v>46</v>
      </c>
      <c r="B56" s="10" t="s">
        <v>153</v>
      </c>
      <c r="C56" s="21">
        <f>IF(B56="Enter Account Title","",VLOOKUP(B56,Choices!$A$3:$C$47,3,FALSE))</f>
      </c>
      <c r="D56" s="10" t="s">
        <v>46</v>
      </c>
      <c r="E56" s="27"/>
      <c r="F56" s="12"/>
      <c r="G56" s="23"/>
      <c r="H56" s="37"/>
      <c r="I56" s="13"/>
    </row>
    <row r="57" spans="1:9" ht="12.75" hidden="1" thickBot="1">
      <c r="A57" s="22">
        <v>47</v>
      </c>
      <c r="B57" s="10" t="s">
        <v>153</v>
      </c>
      <c r="C57" s="21">
        <f>IF(B57="Enter Account Title","",VLOOKUP(B57,Choices!$A$3:$C$47,3,FALSE))</f>
      </c>
      <c r="D57" s="10" t="s">
        <v>46</v>
      </c>
      <c r="E57" s="27"/>
      <c r="F57" s="12"/>
      <c r="G57" s="23"/>
      <c r="H57" s="37"/>
      <c r="I57" s="13"/>
    </row>
    <row r="58" spans="1:9" ht="12.75" hidden="1" thickBot="1">
      <c r="A58" s="22">
        <v>48</v>
      </c>
      <c r="B58" s="10" t="s">
        <v>153</v>
      </c>
      <c r="C58" s="21">
        <f>IF(B58="Enter Account Title","",VLOOKUP(B58,Choices!$A$3:$C$47,3,FALSE))</f>
      </c>
      <c r="D58" s="10" t="s">
        <v>46</v>
      </c>
      <c r="E58" s="27"/>
      <c r="F58" s="12"/>
      <c r="G58" s="23"/>
      <c r="H58" s="37"/>
      <c r="I58" s="13"/>
    </row>
    <row r="59" spans="1:9" ht="12.75" hidden="1" thickBot="1">
      <c r="A59" s="22">
        <v>49</v>
      </c>
      <c r="B59" s="10" t="s">
        <v>153</v>
      </c>
      <c r="C59" s="21">
        <f>IF(B59="Enter Account Title","",VLOOKUP(B59,Choices!$A$3:$C$47,3,FALSE))</f>
      </c>
      <c r="D59" s="10" t="s">
        <v>46</v>
      </c>
      <c r="E59" s="27"/>
      <c r="F59" s="12"/>
      <c r="G59" s="23"/>
      <c r="H59" s="37"/>
      <c r="I59" s="13"/>
    </row>
    <row r="60" spans="1:9" ht="12.75" hidden="1" thickBot="1">
      <c r="A60" s="22">
        <v>50</v>
      </c>
      <c r="B60" s="10" t="s">
        <v>153</v>
      </c>
      <c r="C60" s="21">
        <f>IF(B60="Enter Account Title","",VLOOKUP(B60,Choices!$A$3:$C$47,3,FALSE))</f>
      </c>
      <c r="D60" s="10" t="s">
        <v>46</v>
      </c>
      <c r="E60" s="27"/>
      <c r="F60" s="12"/>
      <c r="G60" s="23"/>
      <c r="H60" s="37"/>
      <c r="I60" s="13"/>
    </row>
    <row r="61" spans="2:9" ht="12">
      <c r="B61" s="38" t="s">
        <v>28</v>
      </c>
      <c r="C61" s="39"/>
      <c r="D61" s="39"/>
      <c r="E61" s="39"/>
      <c r="F61" s="40"/>
      <c r="G61" s="41"/>
      <c r="H61" s="41"/>
      <c r="I61" s="42">
        <f>SUM(I11:I60)</f>
        <v>73.74000000000001</v>
      </c>
    </row>
    <row r="62" spans="6:9" ht="12">
      <c r="F62" s="3"/>
      <c r="G62" s="3"/>
      <c r="H62" s="3"/>
      <c r="I62" s="3"/>
    </row>
    <row r="63" spans="2:9" ht="12">
      <c r="B63" s="43" t="s">
        <v>26</v>
      </c>
      <c r="F63" s="3"/>
      <c r="G63" s="3"/>
      <c r="H63" s="3"/>
      <c r="I63" s="3"/>
    </row>
    <row r="64" spans="2:7" ht="12">
      <c r="B64" s="43" t="s">
        <v>27</v>
      </c>
      <c r="G64" s="22" t="e">
        <f>IF(COUNTIF(#REF!,"ERROR")&gt;0,"ERROR - NOT READY TO SEND IN",IF(#REF!="","OK TO SEND","ERROR - NOT READY TO SEND IN"))</f>
        <v>#REF!</v>
      </c>
    </row>
    <row r="65" spans="2:9" ht="12">
      <c r="B65" s="43" t="s">
        <v>133</v>
      </c>
      <c r="F65" s="3"/>
      <c r="G65" s="3"/>
      <c r="H65" s="3"/>
      <c r="I65" s="3"/>
    </row>
    <row r="66" spans="1:9" ht="12.75" thickBot="1">
      <c r="A66" s="44"/>
      <c r="B66" s="44"/>
      <c r="C66" s="44"/>
      <c r="D66" s="44"/>
      <c r="E66" s="44"/>
      <c r="F66" s="14"/>
      <c r="G66" s="14"/>
      <c r="H66" s="14"/>
      <c r="I66" s="14"/>
    </row>
    <row r="67" ht="12.75" thickBot="1"/>
    <row r="68" spans="2:8" ht="12">
      <c r="B68" s="15"/>
      <c r="C68" s="16"/>
      <c r="D68" s="39"/>
      <c r="F68" s="17"/>
      <c r="G68" s="15"/>
      <c r="H68" s="16"/>
    </row>
    <row r="69" spans="2:8" ht="12.75" thickBot="1">
      <c r="B69" s="18"/>
      <c r="C69" s="19"/>
      <c r="D69" s="39"/>
      <c r="F69" s="20"/>
      <c r="G69" s="18"/>
      <c r="H69" s="19"/>
    </row>
    <row r="70" spans="2:8" ht="12">
      <c r="B70" s="26" t="s">
        <v>29</v>
      </c>
      <c r="F70" s="45" t="s">
        <v>30</v>
      </c>
      <c r="G70" s="36" t="s">
        <v>31</v>
      </c>
      <c r="H70" s="46"/>
    </row>
    <row r="71" spans="2:8" ht="12">
      <c r="B71" s="26"/>
      <c r="F71" s="39"/>
      <c r="G71" s="36"/>
      <c r="H71" s="46"/>
    </row>
    <row r="72" spans="2:7" ht="12">
      <c r="B72" s="3"/>
      <c r="G72" s="3"/>
    </row>
    <row r="73" spans="2:7" ht="12">
      <c r="B73" s="47" t="s">
        <v>85</v>
      </c>
      <c r="G73" s="47" t="s">
        <v>85</v>
      </c>
    </row>
    <row r="78" ht="12">
      <c r="B78" s="31" t="s">
        <v>157</v>
      </c>
    </row>
    <row r="79" ht="12">
      <c r="B79" s="22" t="s">
        <v>158</v>
      </c>
    </row>
    <row r="80" ht="12">
      <c r="B80" s="22" t="s">
        <v>159</v>
      </c>
    </row>
    <row r="81" ht="12">
      <c r="B81" s="22" t="s">
        <v>160</v>
      </c>
    </row>
    <row r="82" ht="12">
      <c r="B82" s="22" t="s">
        <v>161</v>
      </c>
    </row>
    <row r="83" ht="12">
      <c r="B83" s="22" t="s">
        <v>162</v>
      </c>
    </row>
    <row r="85" ht="12">
      <c r="A85" s="22" t="s">
        <v>145</v>
      </c>
    </row>
  </sheetData>
  <sheetProtection/>
  <conditionalFormatting sqref="G64">
    <cfRule type="cellIs" priority="2" dxfId="1" operator="equal" stopIfTrue="1">
      <formula>"ERROR - NOT READY TO SEND IN"</formula>
    </cfRule>
  </conditionalFormatting>
  <dataValidations count="5">
    <dataValidation type="list" allowBlank="1" showInputMessage="1" showErrorMessage="1" sqref="H5">
      <formula1>SchoolEntity</formula1>
    </dataValidation>
    <dataValidation type="list" allowBlank="1" showInputMessage="1" showErrorMessage="1" sqref="H3">
      <formula1>Period</formula1>
    </dataValidation>
    <dataValidation type="list" allowBlank="1" showInputMessage="1" showErrorMessage="1" sqref="H7">
      <formula1>Address</formula1>
    </dataValidation>
    <dataValidation type="list" allowBlank="1" showInputMessage="1" showErrorMessage="1" sqref="B11:B60">
      <formula1>SchoolChart</formula1>
    </dataValidation>
    <dataValidation type="list" allowBlank="1" showInputMessage="1" showErrorMessage="1" sqref="D11:D60">
      <formula1>Grants</formula1>
    </dataValidation>
  </dataValidations>
  <hyperlinks>
    <hyperlink ref="C6" r:id="rId1" display="johndoe@advancebatonrouge.org"/>
  </hyperlinks>
  <printOptions/>
  <pageMargins left="0.75" right="0.75" top="1" bottom="1" header="0.5" footer="0.5"/>
  <pageSetup horizontalDpi="600" verticalDpi="600" orientation="landscape" scale="57"/>
</worksheet>
</file>

<file path=xl/worksheets/sheet4.xml><?xml version="1.0" encoding="utf-8"?>
<worksheet xmlns="http://schemas.openxmlformats.org/spreadsheetml/2006/main" xmlns:r="http://schemas.openxmlformats.org/officeDocument/2006/relationships">
  <dimension ref="A1:Q54"/>
  <sheetViews>
    <sheetView zoomScalePageLayoutView="0" workbookViewId="0" topLeftCell="F1">
      <selection activeCell="P6" sqref="P6"/>
    </sheetView>
  </sheetViews>
  <sheetFormatPr defaultColWidth="8.8515625" defaultRowHeight="12.75"/>
  <cols>
    <col min="1" max="1" width="20.7109375" style="4" customWidth="1"/>
    <col min="2" max="2" width="40.7109375" style="0" customWidth="1"/>
    <col min="3" max="5" width="8.8515625" style="0" customWidth="1"/>
    <col min="6" max="6" width="19.421875" style="0" customWidth="1"/>
    <col min="7" max="7" width="10.421875" style="0" customWidth="1"/>
    <col min="8" max="8" width="8.8515625" style="0" customWidth="1"/>
    <col min="9" max="9" width="12.8515625" style="0" bestFit="1" customWidth="1"/>
    <col min="10" max="10" width="25.8515625" style="0" customWidth="1"/>
    <col min="11" max="12" width="12.7109375" style="0" customWidth="1"/>
    <col min="13" max="13" width="23.00390625" style="0" bestFit="1" customWidth="1"/>
    <col min="14" max="14" width="8.8515625" style="0" customWidth="1"/>
    <col min="15" max="15" width="26.28125" style="0" bestFit="1" customWidth="1"/>
    <col min="16" max="16" width="29.421875" style="4" customWidth="1"/>
    <col min="17" max="17" width="12.140625" style="0" customWidth="1"/>
  </cols>
  <sheetData>
    <row r="1" spans="1:15" ht="12">
      <c r="A1" s="7" t="s">
        <v>154</v>
      </c>
      <c r="F1" s="1" t="s">
        <v>87</v>
      </c>
      <c r="G1" s="1"/>
      <c r="I1" s="1" t="s">
        <v>156</v>
      </c>
      <c r="J1" s="1"/>
      <c r="K1" s="1" t="s">
        <v>155</v>
      </c>
      <c r="L1" s="1"/>
      <c r="M1" s="1" t="s">
        <v>35</v>
      </c>
      <c r="O1" s="7" t="s">
        <v>44</v>
      </c>
    </row>
    <row r="2" spans="1:17" ht="12">
      <c r="A2" s="5" t="s">
        <v>153</v>
      </c>
      <c r="B2" s="1" t="s">
        <v>86</v>
      </c>
      <c r="C2" s="1" t="s">
        <v>95</v>
      </c>
      <c r="F2" s="2" t="s">
        <v>93</v>
      </c>
      <c r="G2" s="2" t="s">
        <v>58</v>
      </c>
      <c r="I2" t="s">
        <v>122</v>
      </c>
      <c r="K2" s="1"/>
      <c r="L2" s="1"/>
      <c r="M2" t="s">
        <v>36</v>
      </c>
      <c r="O2" s="5" t="s">
        <v>45</v>
      </c>
      <c r="P2" s="5" t="s">
        <v>86</v>
      </c>
      <c r="Q2" s="1" t="s">
        <v>95</v>
      </c>
    </row>
    <row r="3" spans="1:17" ht="48">
      <c r="A3" s="4" t="s">
        <v>101</v>
      </c>
      <c r="B3" s="4" t="s">
        <v>229</v>
      </c>
      <c r="C3">
        <v>110611</v>
      </c>
      <c r="F3" t="s">
        <v>66</v>
      </c>
      <c r="G3" s="48">
        <v>39979</v>
      </c>
      <c r="I3" s="2"/>
      <c r="J3" s="4"/>
      <c r="M3" s="4"/>
      <c r="P3" s="6"/>
      <c r="Q3" s="25">
        <v>0</v>
      </c>
    </row>
    <row r="4" spans="1:17" ht="36">
      <c r="A4" s="4" t="s">
        <v>99</v>
      </c>
      <c r="B4" s="4" t="s">
        <v>234</v>
      </c>
      <c r="C4">
        <v>110642</v>
      </c>
      <c r="F4" t="s">
        <v>67</v>
      </c>
      <c r="G4" s="48">
        <v>39994</v>
      </c>
      <c r="I4" s="2"/>
      <c r="J4" s="6"/>
      <c r="M4" s="2"/>
      <c r="P4" s="6"/>
      <c r="Q4" s="25">
        <v>0</v>
      </c>
    </row>
    <row r="5" spans="1:17" ht="24">
      <c r="A5" s="4" t="s">
        <v>235</v>
      </c>
      <c r="B5" s="4" t="s">
        <v>236</v>
      </c>
      <c r="C5">
        <v>110643</v>
      </c>
      <c r="F5" t="s">
        <v>68</v>
      </c>
      <c r="G5" s="48">
        <v>40009</v>
      </c>
      <c r="I5" s="6"/>
      <c r="J5" s="6"/>
      <c r="M5" s="2"/>
      <c r="P5" s="6"/>
      <c r="Q5" s="25">
        <v>0</v>
      </c>
    </row>
    <row r="6" spans="1:17" ht="60">
      <c r="A6" s="4" t="s">
        <v>213</v>
      </c>
      <c r="B6" s="4" t="s">
        <v>214</v>
      </c>
      <c r="C6">
        <v>223325</v>
      </c>
      <c r="F6" t="s">
        <v>69</v>
      </c>
      <c r="G6" s="48">
        <v>40025</v>
      </c>
      <c r="I6" s="4"/>
      <c r="J6" s="6"/>
      <c r="M6" s="4"/>
      <c r="P6" s="6"/>
      <c r="Q6" s="25">
        <v>0</v>
      </c>
    </row>
    <row r="7" spans="1:17" ht="60">
      <c r="A7" s="4" t="s">
        <v>215</v>
      </c>
      <c r="B7" s="4" t="s">
        <v>214</v>
      </c>
      <c r="C7">
        <v>223580</v>
      </c>
      <c r="F7" t="s">
        <v>70</v>
      </c>
      <c r="G7" s="48">
        <v>40040</v>
      </c>
      <c r="I7" s="4"/>
      <c r="J7" s="6"/>
      <c r="P7" s="6"/>
      <c r="Q7" s="25"/>
    </row>
    <row r="8" spans="1:17" ht="72">
      <c r="A8" s="4" t="s">
        <v>105</v>
      </c>
      <c r="B8" s="4" t="s">
        <v>233</v>
      </c>
      <c r="C8">
        <v>110618</v>
      </c>
      <c r="F8" t="s">
        <v>71</v>
      </c>
      <c r="G8" s="48">
        <v>40056</v>
      </c>
      <c r="I8" s="4"/>
      <c r="J8" s="6"/>
      <c r="P8" s="6"/>
      <c r="Q8" s="25"/>
    </row>
    <row r="9" spans="1:17" ht="24">
      <c r="A9" s="4" t="s">
        <v>100</v>
      </c>
      <c r="B9" s="4" t="s">
        <v>216</v>
      </c>
      <c r="C9">
        <v>225641</v>
      </c>
      <c r="F9" t="s">
        <v>1</v>
      </c>
      <c r="G9" s="48">
        <v>40071</v>
      </c>
      <c r="I9" s="4"/>
      <c r="J9" s="4"/>
      <c r="P9" s="6"/>
      <c r="Q9" s="25"/>
    </row>
    <row r="10" spans="1:17" ht="48">
      <c r="A10" s="4" t="s">
        <v>195</v>
      </c>
      <c r="B10" s="4" t="s">
        <v>41</v>
      </c>
      <c r="C10">
        <v>240580</v>
      </c>
      <c r="F10" t="s">
        <v>2</v>
      </c>
      <c r="G10" s="48">
        <v>40086</v>
      </c>
      <c r="J10" s="4"/>
      <c r="P10" s="6"/>
      <c r="Q10" s="25"/>
    </row>
    <row r="11" spans="1:17" ht="60">
      <c r="A11" s="4" t="s">
        <v>110</v>
      </c>
      <c r="B11" s="4" t="s">
        <v>168</v>
      </c>
      <c r="C11">
        <v>240611</v>
      </c>
      <c r="F11" t="s">
        <v>3</v>
      </c>
      <c r="G11" s="48">
        <v>40101</v>
      </c>
      <c r="P11" s="6"/>
      <c r="Q11" s="25"/>
    </row>
    <row r="12" spans="1:17" ht="60">
      <c r="A12" s="4" t="s">
        <v>106</v>
      </c>
      <c r="B12" s="4" t="s">
        <v>197</v>
      </c>
      <c r="C12">
        <v>110533</v>
      </c>
      <c r="F12" t="s">
        <v>4</v>
      </c>
      <c r="G12" s="48">
        <v>40117</v>
      </c>
      <c r="P12" s="6"/>
      <c r="Q12" s="25"/>
    </row>
    <row r="13" spans="1:17" ht="24">
      <c r="A13" s="4" t="s">
        <v>102</v>
      </c>
      <c r="B13" s="4" t="s">
        <v>230</v>
      </c>
      <c r="C13">
        <v>110614</v>
      </c>
      <c r="F13" t="s">
        <v>5</v>
      </c>
      <c r="G13" s="48">
        <v>40132</v>
      </c>
      <c r="J13" s="4"/>
      <c r="P13" s="6"/>
      <c r="Q13" s="25"/>
    </row>
    <row r="14" spans="1:17" ht="24">
      <c r="A14" s="4" t="s">
        <v>109</v>
      </c>
      <c r="B14" s="4" t="s">
        <v>232</v>
      </c>
      <c r="C14">
        <v>110617</v>
      </c>
      <c r="F14" t="s">
        <v>6</v>
      </c>
      <c r="G14" s="48">
        <v>40147</v>
      </c>
      <c r="J14" s="4"/>
      <c r="P14" s="6"/>
      <c r="Q14" s="25"/>
    </row>
    <row r="15" spans="1:10" ht="36">
      <c r="A15" s="4" t="s">
        <v>108</v>
      </c>
      <c r="B15" s="4" t="s">
        <v>237</v>
      </c>
      <c r="C15">
        <v>110644</v>
      </c>
      <c r="F15" t="s">
        <v>7</v>
      </c>
      <c r="G15" s="48">
        <v>40162</v>
      </c>
      <c r="I15" s="4"/>
      <c r="J15" s="4"/>
    </row>
    <row r="16" spans="1:17" ht="60">
      <c r="A16" s="4" t="s">
        <v>238</v>
      </c>
      <c r="B16" s="4" t="s">
        <v>186</v>
      </c>
      <c r="C16">
        <v>110730</v>
      </c>
      <c r="F16" t="s">
        <v>8</v>
      </c>
      <c r="G16" s="48">
        <v>40178</v>
      </c>
      <c r="P16" s="6"/>
      <c r="Q16" s="25"/>
    </row>
    <row r="17" spans="1:7" ht="60">
      <c r="A17" s="4" t="s">
        <v>111</v>
      </c>
      <c r="B17" s="4" t="s">
        <v>219</v>
      </c>
      <c r="C17">
        <v>240535</v>
      </c>
      <c r="F17" t="s">
        <v>9</v>
      </c>
      <c r="G17" s="48">
        <v>40193</v>
      </c>
    </row>
    <row r="18" spans="1:7" ht="84">
      <c r="A18" s="4" t="s">
        <v>220</v>
      </c>
      <c r="B18" s="4" t="s">
        <v>194</v>
      </c>
      <c r="C18">
        <v>240540</v>
      </c>
      <c r="F18" s="2" t="s">
        <v>14</v>
      </c>
      <c r="G18" s="48">
        <v>40209</v>
      </c>
    </row>
    <row r="19" spans="1:7" ht="36">
      <c r="A19" s="4" t="s">
        <v>169</v>
      </c>
      <c r="B19" s="4" t="s">
        <v>40</v>
      </c>
      <c r="C19">
        <v>240730</v>
      </c>
      <c r="F19" t="s">
        <v>12</v>
      </c>
      <c r="G19" s="48">
        <v>40224</v>
      </c>
    </row>
    <row r="20" spans="1:7" ht="36">
      <c r="A20" s="4" t="s">
        <v>114</v>
      </c>
      <c r="B20" s="4" t="s">
        <v>172</v>
      </c>
      <c r="C20">
        <v>262420</v>
      </c>
      <c r="F20" t="s">
        <v>13</v>
      </c>
      <c r="G20" s="48">
        <v>40237</v>
      </c>
    </row>
    <row r="21" spans="1:7" ht="48">
      <c r="A21" s="4" t="s">
        <v>206</v>
      </c>
      <c r="B21" s="4" t="s">
        <v>177</v>
      </c>
      <c r="C21">
        <v>281611</v>
      </c>
      <c r="F21" t="s">
        <v>61</v>
      </c>
      <c r="G21" s="48">
        <v>40252</v>
      </c>
    </row>
    <row r="22" spans="1:7" ht="48">
      <c r="A22" s="4" t="s">
        <v>107</v>
      </c>
      <c r="B22" s="4" t="s">
        <v>202</v>
      </c>
      <c r="C22">
        <v>283540</v>
      </c>
      <c r="F22" t="s">
        <v>62</v>
      </c>
      <c r="G22" s="48">
        <v>40268</v>
      </c>
    </row>
    <row r="23" spans="1:7" ht="36">
      <c r="A23" s="4" t="s">
        <v>203</v>
      </c>
      <c r="B23" s="4" t="s">
        <v>204</v>
      </c>
      <c r="C23">
        <v>284611</v>
      </c>
      <c r="F23" t="s">
        <v>63</v>
      </c>
      <c r="G23" s="48">
        <v>40283</v>
      </c>
    </row>
    <row r="24" spans="1:7" ht="36">
      <c r="A24" s="4" t="s">
        <v>226</v>
      </c>
      <c r="B24" s="4" t="s">
        <v>227</v>
      </c>
      <c r="C24">
        <v>110323</v>
      </c>
      <c r="F24" t="s">
        <v>64</v>
      </c>
      <c r="G24" s="48">
        <v>40298</v>
      </c>
    </row>
    <row r="25" spans="1:7" ht="48">
      <c r="A25" s="4" t="s">
        <v>198</v>
      </c>
      <c r="B25" s="4" t="s">
        <v>228</v>
      </c>
      <c r="C25">
        <v>110560</v>
      </c>
      <c r="F25" t="s">
        <v>65</v>
      </c>
      <c r="G25" s="48">
        <v>40313</v>
      </c>
    </row>
    <row r="26" spans="1:7" ht="12">
      <c r="A26" s="4" t="s">
        <v>104</v>
      </c>
      <c r="B26" s="4" t="s">
        <v>231</v>
      </c>
      <c r="C26">
        <v>110616</v>
      </c>
      <c r="F26" t="s">
        <v>60</v>
      </c>
      <c r="G26" s="48">
        <v>40329</v>
      </c>
    </row>
    <row r="27" spans="1:7" ht="36">
      <c r="A27" s="4" t="s">
        <v>187</v>
      </c>
      <c r="B27" s="4" t="s">
        <v>37</v>
      </c>
      <c r="C27">
        <v>120643</v>
      </c>
      <c r="F27" t="s">
        <v>10</v>
      </c>
      <c r="G27" s="48">
        <v>40344</v>
      </c>
    </row>
    <row r="28" spans="1:7" ht="36">
      <c r="A28" s="4" t="s">
        <v>188</v>
      </c>
      <c r="B28" s="4" t="s">
        <v>189</v>
      </c>
      <c r="C28">
        <v>141611</v>
      </c>
      <c r="F28" t="s">
        <v>11</v>
      </c>
      <c r="G28" s="48">
        <v>40359</v>
      </c>
    </row>
    <row r="29" spans="1:7" ht="24">
      <c r="A29" s="4" t="s">
        <v>190</v>
      </c>
      <c r="B29" s="4" t="s">
        <v>211</v>
      </c>
      <c r="C29">
        <v>142611</v>
      </c>
      <c r="G29" s="48">
        <v>40009</v>
      </c>
    </row>
    <row r="30" spans="1:7" ht="60">
      <c r="A30" s="4" t="s">
        <v>212</v>
      </c>
      <c r="B30" s="4" t="s">
        <v>39</v>
      </c>
      <c r="C30">
        <v>149611</v>
      </c>
      <c r="G30" s="48">
        <v>40025</v>
      </c>
    </row>
    <row r="31" spans="1:7" ht="84">
      <c r="A31" s="4" t="s">
        <v>25</v>
      </c>
      <c r="B31" s="4" t="s">
        <v>199</v>
      </c>
      <c r="C31">
        <v>262430</v>
      </c>
      <c r="G31" s="48">
        <v>40040</v>
      </c>
    </row>
    <row r="32" spans="1:7" ht="48">
      <c r="A32" s="4" t="s">
        <v>205</v>
      </c>
      <c r="B32" s="4" t="s">
        <v>43</v>
      </c>
      <c r="C32">
        <v>290611</v>
      </c>
      <c r="G32" s="48">
        <v>40056</v>
      </c>
    </row>
    <row r="33" spans="1:7" ht="60">
      <c r="A33" s="6" t="s">
        <v>178</v>
      </c>
      <c r="B33" s="4" t="s">
        <v>207</v>
      </c>
      <c r="C33" s="2">
        <v>7010</v>
      </c>
      <c r="G33" s="48">
        <v>40071</v>
      </c>
    </row>
    <row r="34" spans="1:7" ht="36">
      <c r="A34" s="6" t="s">
        <v>179</v>
      </c>
      <c r="B34" s="4" t="s">
        <v>208</v>
      </c>
      <c r="C34" s="2">
        <v>7050</v>
      </c>
      <c r="G34" s="48">
        <v>40086</v>
      </c>
    </row>
    <row r="35" spans="1:7" ht="36">
      <c r="A35" s="6" t="s">
        <v>180</v>
      </c>
      <c r="B35" s="4" t="s">
        <v>209</v>
      </c>
      <c r="C35" s="2">
        <v>7051</v>
      </c>
      <c r="G35" s="48">
        <v>40101</v>
      </c>
    </row>
    <row r="36" spans="1:7" ht="36">
      <c r="A36" s="6" t="s">
        <v>181</v>
      </c>
      <c r="B36" s="4" t="s">
        <v>210</v>
      </c>
      <c r="C36" s="2">
        <v>7052</v>
      </c>
      <c r="G36" s="48">
        <v>40117</v>
      </c>
    </row>
    <row r="37" spans="1:7" ht="36">
      <c r="A37" s="6" t="s">
        <v>182</v>
      </c>
      <c r="B37" s="4" t="s">
        <v>221</v>
      </c>
      <c r="C37" s="2">
        <v>7053</v>
      </c>
      <c r="G37" s="48">
        <v>40132</v>
      </c>
    </row>
    <row r="38" spans="1:7" ht="36">
      <c r="A38" s="6" t="s">
        <v>183</v>
      </c>
      <c r="B38" s="4" t="s">
        <v>222</v>
      </c>
      <c r="C38" s="2">
        <v>7054</v>
      </c>
      <c r="G38" s="48">
        <v>40147</v>
      </c>
    </row>
    <row r="39" spans="1:7" ht="36">
      <c r="A39" s="6" t="s">
        <v>184</v>
      </c>
      <c r="B39" s="4" t="s">
        <v>223</v>
      </c>
      <c r="C39" s="2">
        <v>7055</v>
      </c>
      <c r="G39" s="48">
        <v>40162</v>
      </c>
    </row>
    <row r="40" spans="1:7" ht="36">
      <c r="A40" s="4" t="s">
        <v>224</v>
      </c>
      <c r="B40" s="4" t="s">
        <v>225</v>
      </c>
      <c r="C40" s="2">
        <v>7090</v>
      </c>
      <c r="G40" s="48">
        <v>40178</v>
      </c>
    </row>
    <row r="41" spans="1:7" ht="84">
      <c r="A41" s="4" t="s">
        <v>103</v>
      </c>
      <c r="B41" s="4" t="s">
        <v>196</v>
      </c>
      <c r="C41">
        <v>110440</v>
      </c>
      <c r="G41" s="48">
        <v>40193</v>
      </c>
    </row>
    <row r="42" spans="1:7" ht="24">
      <c r="A42" s="4" t="s">
        <v>185</v>
      </c>
      <c r="B42" s="4" t="s">
        <v>217</v>
      </c>
      <c r="C42">
        <v>230611</v>
      </c>
      <c r="G42" s="48">
        <v>40209</v>
      </c>
    </row>
    <row r="43" spans="1:7" ht="48">
      <c r="A43" s="4" t="s">
        <v>112</v>
      </c>
      <c r="B43" s="4" t="s">
        <v>218</v>
      </c>
      <c r="C43">
        <v>240531</v>
      </c>
      <c r="G43" s="48">
        <v>40224</v>
      </c>
    </row>
    <row r="44" spans="1:7" ht="24">
      <c r="A44" s="4" t="s">
        <v>170</v>
      </c>
      <c r="B44" s="4" t="s">
        <v>171</v>
      </c>
      <c r="C44">
        <v>250611</v>
      </c>
      <c r="G44" s="48">
        <v>40237</v>
      </c>
    </row>
    <row r="45" spans="1:7" ht="48">
      <c r="A45" s="4" t="s">
        <v>113</v>
      </c>
      <c r="B45" s="4" t="s">
        <v>42</v>
      </c>
      <c r="C45">
        <v>260490</v>
      </c>
      <c r="G45" s="48">
        <v>40252</v>
      </c>
    </row>
    <row r="46" spans="1:7" ht="60">
      <c r="A46" s="4" t="s">
        <v>200</v>
      </c>
      <c r="B46" s="4" t="s">
        <v>201</v>
      </c>
      <c r="C46">
        <v>284430</v>
      </c>
      <c r="G46" s="48">
        <v>40268</v>
      </c>
    </row>
    <row r="47" ht="12">
      <c r="G47" s="48">
        <v>40283</v>
      </c>
    </row>
    <row r="48" ht="12">
      <c r="G48" s="48">
        <v>40298</v>
      </c>
    </row>
    <row r="49" ht="12">
      <c r="G49" s="48">
        <v>40313</v>
      </c>
    </row>
    <row r="50" ht="12">
      <c r="G50" s="48">
        <v>40329</v>
      </c>
    </row>
    <row r="51" ht="12">
      <c r="G51" s="48">
        <v>40344</v>
      </c>
    </row>
    <row r="52" ht="12">
      <c r="G52" s="48">
        <v>40359</v>
      </c>
    </row>
    <row r="53" ht="12">
      <c r="G53" s="48">
        <v>40009</v>
      </c>
    </row>
    <row r="54" ht="12">
      <c r="G54" s="48">
        <v>40025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27"/>
  <sheetViews>
    <sheetView zoomScalePageLayoutView="0" workbookViewId="0" topLeftCell="A1">
      <selection activeCell="C9" sqref="C9"/>
    </sheetView>
  </sheetViews>
  <sheetFormatPr defaultColWidth="8.8515625" defaultRowHeight="12.75"/>
  <cols>
    <col min="1" max="1" width="15.00390625" style="0" bestFit="1" customWidth="1"/>
  </cols>
  <sheetData>
    <row r="1" spans="1:3" ht="12">
      <c r="A1" s="1" t="s">
        <v>93</v>
      </c>
      <c r="C1" s="1" t="s">
        <v>122</v>
      </c>
    </row>
    <row r="2" spans="1:3" ht="12">
      <c r="A2" t="s">
        <v>66</v>
      </c>
      <c r="C2" s="2"/>
    </row>
    <row r="3" spans="1:3" ht="12">
      <c r="A3" t="s">
        <v>67</v>
      </c>
      <c r="C3" s="2"/>
    </row>
    <row r="4" spans="1:3" ht="12">
      <c r="A4" t="s">
        <v>68</v>
      </c>
      <c r="C4" s="6"/>
    </row>
    <row r="5" spans="1:3" ht="12">
      <c r="A5" t="s">
        <v>69</v>
      </c>
      <c r="C5" s="4"/>
    </row>
    <row r="6" spans="1:3" ht="12">
      <c r="A6" t="s">
        <v>70</v>
      </c>
      <c r="C6" s="4"/>
    </row>
    <row r="7" spans="1:3" ht="12">
      <c r="A7" t="s">
        <v>71</v>
      </c>
      <c r="C7" s="4"/>
    </row>
    <row r="8" spans="1:3" ht="12">
      <c r="A8" t="s">
        <v>1</v>
      </c>
      <c r="C8" s="4"/>
    </row>
    <row r="9" ht="12">
      <c r="A9" t="s">
        <v>2</v>
      </c>
    </row>
    <row r="10" ht="12">
      <c r="A10" t="s">
        <v>3</v>
      </c>
    </row>
    <row r="11" ht="12">
      <c r="A11" t="s">
        <v>4</v>
      </c>
    </row>
    <row r="12" ht="12">
      <c r="A12" t="s">
        <v>5</v>
      </c>
    </row>
    <row r="13" ht="12">
      <c r="A13" t="s">
        <v>6</v>
      </c>
    </row>
    <row r="14" ht="12">
      <c r="A14" t="s">
        <v>7</v>
      </c>
    </row>
    <row r="15" ht="12">
      <c r="A15" t="s">
        <v>8</v>
      </c>
    </row>
    <row r="16" ht="12">
      <c r="A16" t="s">
        <v>9</v>
      </c>
    </row>
    <row r="17" ht="12">
      <c r="A17" s="2" t="s">
        <v>14</v>
      </c>
    </row>
    <row r="18" ht="12">
      <c r="A18" t="s">
        <v>12</v>
      </c>
    </row>
    <row r="19" ht="12">
      <c r="A19" t="s">
        <v>13</v>
      </c>
    </row>
    <row r="20" ht="12">
      <c r="A20" t="s">
        <v>61</v>
      </c>
    </row>
    <row r="21" ht="12">
      <c r="A21" t="s">
        <v>62</v>
      </c>
    </row>
    <row r="22" ht="12">
      <c r="A22" t="s">
        <v>63</v>
      </c>
    </row>
    <row r="23" ht="12">
      <c r="A23" t="s">
        <v>64</v>
      </c>
    </row>
    <row r="24" ht="12">
      <c r="A24" t="s">
        <v>65</v>
      </c>
    </row>
    <row r="25" ht="12">
      <c r="A25" t="s">
        <v>60</v>
      </c>
    </row>
    <row r="26" ht="12">
      <c r="A26" t="s">
        <v>10</v>
      </c>
    </row>
    <row r="27" ht="12">
      <c r="A27" t="s">
        <v>11</v>
      </c>
    </row>
  </sheetData>
  <sheetProtection/>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J65"/>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8.8515625" defaultRowHeight="12.75"/>
  <cols>
    <col min="1" max="5" width="8.8515625" style="0" customWidth="1"/>
    <col min="6" max="6" width="24.8515625" style="0" customWidth="1"/>
    <col min="7" max="7" width="11.421875" style="0" customWidth="1"/>
    <col min="8" max="8" width="8.8515625" style="0" customWidth="1"/>
    <col min="9" max="9" width="29.8515625" style="0" customWidth="1"/>
    <col min="10" max="10" width="9.421875" style="0" bestFit="1" customWidth="1"/>
  </cols>
  <sheetData>
    <row r="1" spans="1:10" ht="12">
      <c r="A1" t="e">
        <f>IF('Expense Report'!G64="ERROR - NOT READY TO SEND IN","ERROR","!TRNS")</f>
        <v>#REF!</v>
      </c>
      <c r="B1" t="s">
        <v>48</v>
      </c>
      <c r="C1" t="s">
        <v>49</v>
      </c>
      <c r="D1" t="s">
        <v>50</v>
      </c>
      <c r="E1" t="s">
        <v>51</v>
      </c>
      <c r="F1" t="s">
        <v>52</v>
      </c>
      <c r="G1" t="s">
        <v>53</v>
      </c>
      <c r="H1" t="s">
        <v>54</v>
      </c>
      <c r="I1" t="s">
        <v>55</v>
      </c>
      <c r="J1" t="s">
        <v>56</v>
      </c>
    </row>
    <row r="2" spans="1:10" ht="12">
      <c r="A2" t="e">
        <f>IF('Expense Report'!G64="ERROR - NOT READY TO SEND IN","ERROR","!SPL")</f>
        <v>#REF!</v>
      </c>
      <c r="B2" t="s">
        <v>57</v>
      </c>
      <c r="C2" t="s">
        <v>49</v>
      </c>
      <c r="D2" t="s">
        <v>50</v>
      </c>
      <c r="E2" t="s">
        <v>51</v>
      </c>
      <c r="F2" t="s">
        <v>52</v>
      </c>
      <c r="G2" t="s">
        <v>53</v>
      </c>
      <c r="H2" t="s">
        <v>54</v>
      </c>
      <c r="I2" t="s">
        <v>55</v>
      </c>
      <c r="J2" t="s">
        <v>56</v>
      </c>
    </row>
    <row r="3" ht="12">
      <c r="A3" t="e">
        <f>IF('Expense Report'!G64="ERROR - NOT READY TO SEND IN","ERROR","!ENDTRNS")</f>
        <v>#REF!</v>
      </c>
    </row>
    <row r="4" spans="1:10" ht="12">
      <c r="A4" t="s">
        <v>59</v>
      </c>
      <c r="C4">
        <f>IF(G4="","","BILL")</f>
      </c>
      <c r="D4" s="48">
        <f>IF(G4="","",'Expense Report'!#REF!)</f>
      </c>
      <c r="E4" s="49">
        <f>IF(G4="","",9999105)</f>
      </c>
      <c r="F4">
        <f>IF(G4="","",'Expense Report'!C3)</f>
      </c>
      <c r="G4" s="50">
        <f>IF('Expense Report'!I61=0,"",-ROUND('Expense Report'!I61,2))</f>
      </c>
      <c r="H4">
        <f>IF(G4="","",'Expense Report'!#REF!)</f>
      </c>
      <c r="I4" s="49">
        <f>IF(G4="","","Inv #:"&amp;'Expense Report'!#REF!&amp;", AP Code: "&amp;'Expense Report'!#REF!)</f>
      </c>
      <c r="J4" s="48">
        <f>IF(G4="","",'Expense Report'!#REF!)</f>
      </c>
    </row>
    <row r="5" spans="1:10" ht="12">
      <c r="A5" s="51">
        <f>IF(G5="","","SPL")</f>
      </c>
      <c r="C5">
        <f>IF(G5="","","BILL")</f>
      </c>
      <c r="D5" s="48">
        <f>IF(G5="","",'Expense Report'!#REF!)</f>
      </c>
      <c r="E5" s="49">
        <f>IF(G5="","",'Expense Report'!C11)</f>
      </c>
      <c r="F5">
        <f>IF(G5="","",IF('Expense Report'!D11="No grant","",'Expense Report'!D11))</f>
      </c>
      <c r="G5" s="52">
        <f>IF('Expense Report'!I61=0,"",-SUM(G4,G6:G54))</f>
      </c>
      <c r="H5">
        <f>IF(G5="","",'Expense Report'!#REF!)</f>
      </c>
      <c r="I5" s="49">
        <f>IF(G5="","","Exp Report: "&amp;'Expense Report'!#REF!&amp;" "&amp;'Expense Report'!G11)</f>
      </c>
      <c r="J5" s="48">
        <f>IF(G5="","",'Expense Report'!#REF!)</f>
      </c>
    </row>
    <row r="6" spans="1:10" ht="12">
      <c r="A6" s="51">
        <f>IF(G6="","","SPL")</f>
      </c>
      <c r="C6">
        <f>IF(G6="","","BILL")</f>
      </c>
      <c r="D6" s="48">
        <f>IF(G6="","",'Expense Report'!#REF!)</f>
      </c>
      <c r="E6" s="49">
        <f>IF(G6="","",'Expense Report'!C12)</f>
      </c>
      <c r="F6">
        <f>IF(G6="","",IF('Expense Report'!D12="No grant","",'Expense Report'!D12))</f>
      </c>
      <c r="G6" s="50">
        <f>IF('Expense Report'!I12=0,"",ROUND('Expense Report'!I12,2))</f>
      </c>
      <c r="H6">
        <f>IF(G6="","",'Expense Report'!#REF!)</f>
      </c>
      <c r="I6" s="49">
        <f>IF(G6="","","Exp Report: "&amp;'Expense Report'!#REF!&amp;" "&amp;'Expense Report'!G12)</f>
      </c>
      <c r="J6" s="48">
        <f>IF(G6="","",'Expense Report'!#REF!)</f>
      </c>
    </row>
    <row r="7" spans="1:10" ht="12">
      <c r="A7" s="51">
        <f aca="true" t="shared" si="0" ref="A7:A54">IF(G7="","","SPL")</f>
      </c>
      <c r="C7">
        <f aca="true" t="shared" si="1" ref="C7:C54">IF(G7="","","BILL")</f>
      </c>
      <c r="D7" s="48">
        <f>IF(G7="","",'Expense Report'!#REF!)</f>
      </c>
      <c r="E7" s="49">
        <f>IF(G7="","",'Expense Report'!C13)</f>
      </c>
      <c r="F7">
        <f>IF(G7="","",IF('Expense Report'!D13="No grant","",'Expense Report'!D13))</f>
      </c>
      <c r="G7" s="50">
        <f>IF('Expense Report'!I13=0,"",ROUND('Expense Report'!I13,2))</f>
      </c>
      <c r="H7">
        <f>IF(G7="","",'Expense Report'!#REF!)</f>
      </c>
      <c r="I7" s="49">
        <f>IF(G7="","","Exp Report: "&amp;'Expense Report'!#REF!&amp;" "&amp;'Expense Report'!G13)</f>
      </c>
      <c r="J7" s="48">
        <f>IF(G7="","",'Expense Report'!#REF!)</f>
      </c>
    </row>
    <row r="8" spans="1:10" ht="12">
      <c r="A8" s="51">
        <f t="shared" si="0"/>
      </c>
      <c r="C8">
        <f t="shared" si="1"/>
      </c>
      <c r="D8" s="48">
        <f>IF(G8="","",'Expense Report'!#REF!)</f>
      </c>
      <c r="E8" s="49">
        <f>IF(G8="","",'Expense Report'!C14)</f>
      </c>
      <c r="F8">
        <f>IF(G8="","",IF('Expense Report'!D14="No grant","",'Expense Report'!D14))</f>
      </c>
      <c r="G8" s="50">
        <f>IF('Expense Report'!I14=0,"",ROUND('Expense Report'!I14,2))</f>
      </c>
      <c r="H8">
        <f>IF(G8="","",'Expense Report'!#REF!)</f>
      </c>
      <c r="I8" s="49">
        <f>IF(G8="","","Exp Report: "&amp;'Expense Report'!#REF!&amp;" "&amp;'Expense Report'!G14)</f>
      </c>
      <c r="J8" s="48">
        <f>IF(G8="","",'Expense Report'!#REF!)</f>
      </c>
    </row>
    <row r="9" spans="1:10" ht="12">
      <c r="A9" s="51">
        <f t="shared" si="0"/>
      </c>
      <c r="C9">
        <f t="shared" si="1"/>
      </c>
      <c r="D9" s="48">
        <f>IF(G9="","",'Expense Report'!#REF!)</f>
      </c>
      <c r="E9" s="49">
        <f>IF(G9="","",'Expense Report'!C15)</f>
      </c>
      <c r="F9">
        <f>IF(G9="","",IF('Expense Report'!D15="No grant","",'Expense Report'!D15))</f>
      </c>
      <c r="G9" s="50">
        <f>IF('Expense Report'!I15=0,"",ROUND('Expense Report'!I15,2))</f>
      </c>
      <c r="H9">
        <f>IF(G9="","",'Expense Report'!#REF!)</f>
      </c>
      <c r="I9" s="49">
        <f>IF(G9="","","Exp Report: "&amp;'Expense Report'!#REF!&amp;" "&amp;'Expense Report'!G15)</f>
      </c>
      <c r="J9" s="48">
        <f>IF(G9="","",'Expense Report'!#REF!)</f>
      </c>
    </row>
    <row r="10" spans="1:10" ht="12">
      <c r="A10" s="51">
        <f t="shared" si="0"/>
      </c>
      <c r="C10">
        <f t="shared" si="1"/>
      </c>
      <c r="D10" s="48">
        <f>IF(G10="","",'Expense Report'!#REF!)</f>
      </c>
      <c r="E10" s="49">
        <f>IF(G10="","",'Expense Report'!C16)</f>
      </c>
      <c r="F10">
        <f>IF(G10="","",IF('Expense Report'!D16="No grant","",'Expense Report'!D16))</f>
      </c>
      <c r="G10" s="50">
        <f>IF('Expense Report'!I16=0,"",ROUND('Expense Report'!I16,2))</f>
      </c>
      <c r="H10">
        <f>IF(G10="","",'Expense Report'!#REF!)</f>
      </c>
      <c r="I10" s="49">
        <f>IF(G10="","","Exp Report: "&amp;'Expense Report'!#REF!&amp;" "&amp;'Expense Report'!G16)</f>
      </c>
      <c r="J10" s="48">
        <f>IF(G10="","",'Expense Report'!#REF!)</f>
      </c>
    </row>
    <row r="11" spans="1:10" ht="12">
      <c r="A11" s="51">
        <f t="shared" si="0"/>
      </c>
      <c r="C11">
        <f t="shared" si="1"/>
      </c>
      <c r="D11" s="48">
        <f>IF(G11="","",'Expense Report'!#REF!)</f>
      </c>
      <c r="E11" s="49">
        <f>IF(G11="","",'Expense Report'!C17)</f>
      </c>
      <c r="F11">
        <f>IF(G11="","",IF('Expense Report'!D17="No grant","",'Expense Report'!D17))</f>
      </c>
      <c r="G11" s="50">
        <f>IF('Expense Report'!I17=0,"",ROUND('Expense Report'!I17,2))</f>
      </c>
      <c r="H11">
        <f>IF(G11="","",'Expense Report'!#REF!)</f>
      </c>
      <c r="I11" s="49">
        <f>IF(G11="","","Exp Report: "&amp;'Expense Report'!#REF!&amp;" "&amp;'Expense Report'!G17)</f>
      </c>
      <c r="J11" s="48">
        <f>IF(G11="","",'Expense Report'!#REF!)</f>
      </c>
    </row>
    <row r="12" spans="1:10" ht="12">
      <c r="A12" s="51">
        <f t="shared" si="0"/>
      </c>
      <c r="C12">
        <f t="shared" si="1"/>
      </c>
      <c r="D12" s="48">
        <f>IF(G12="","",'Expense Report'!#REF!)</f>
      </c>
      <c r="E12" s="49">
        <f>IF(G12="","",'Expense Report'!C18)</f>
      </c>
      <c r="F12">
        <f>IF(G12="","",IF('Expense Report'!D18="No grant","",'Expense Report'!D18))</f>
      </c>
      <c r="G12" s="50">
        <f>IF('Expense Report'!I18=0,"",ROUND('Expense Report'!I18,2))</f>
      </c>
      <c r="H12">
        <f>IF(G12="","",'Expense Report'!#REF!)</f>
      </c>
      <c r="I12" s="49">
        <f>IF(G12="","","Exp Report: "&amp;'Expense Report'!#REF!&amp;" "&amp;'Expense Report'!G18)</f>
      </c>
      <c r="J12" s="48">
        <f>IF(G12="","",'Expense Report'!#REF!)</f>
      </c>
    </row>
    <row r="13" spans="1:10" ht="12">
      <c r="A13" s="51">
        <f t="shared" si="0"/>
      </c>
      <c r="C13">
        <f t="shared" si="1"/>
      </c>
      <c r="D13" s="48">
        <f>IF(G13="","",'Expense Report'!#REF!)</f>
      </c>
      <c r="E13" s="49">
        <f>IF(G13="","",'Expense Report'!C19)</f>
      </c>
      <c r="F13">
        <f>IF(G13="","",IF('Expense Report'!D19="No grant","",'Expense Report'!D19))</f>
      </c>
      <c r="G13" s="50">
        <f>IF('Expense Report'!I19=0,"",ROUND('Expense Report'!I19,2))</f>
      </c>
      <c r="H13">
        <f>IF(G13="","",'Expense Report'!#REF!)</f>
      </c>
      <c r="I13" s="49">
        <f>IF(G13="","","Exp Report: "&amp;'Expense Report'!#REF!&amp;" "&amp;'Expense Report'!G19)</f>
      </c>
      <c r="J13" s="48">
        <f>IF(G13="","",'Expense Report'!#REF!)</f>
      </c>
    </row>
    <row r="14" spans="1:10" ht="12">
      <c r="A14" s="51">
        <f t="shared" si="0"/>
      </c>
      <c r="C14">
        <f t="shared" si="1"/>
      </c>
      <c r="D14" s="48">
        <f>IF(G14="","",'Expense Report'!#REF!)</f>
      </c>
      <c r="E14" s="49">
        <f>IF(G14="","",'Expense Report'!C20)</f>
      </c>
      <c r="F14">
        <f>IF(G14="","",IF('Expense Report'!D20="No grant","",'Expense Report'!D20))</f>
      </c>
      <c r="G14" s="50">
        <f>IF('Expense Report'!I20=0,"",ROUND('Expense Report'!I20,2))</f>
      </c>
      <c r="H14">
        <f>IF(G14="","",'Expense Report'!#REF!)</f>
      </c>
      <c r="I14" s="49">
        <f>IF(G14="","","Exp Report: "&amp;'Expense Report'!#REF!&amp;" "&amp;'Expense Report'!G20)</f>
      </c>
      <c r="J14" s="48">
        <f>IF(G14="","",'Expense Report'!#REF!)</f>
      </c>
    </row>
    <row r="15" spans="1:10" ht="12">
      <c r="A15" s="51">
        <f t="shared" si="0"/>
      </c>
      <c r="C15">
        <f t="shared" si="1"/>
      </c>
      <c r="D15" s="48">
        <f>IF(G15="","",'Expense Report'!#REF!)</f>
      </c>
      <c r="E15" s="49">
        <f>IF(G15="","",'Expense Report'!C21)</f>
      </c>
      <c r="F15">
        <f>IF(G15="","",IF('Expense Report'!D21="No grant","",'Expense Report'!D21))</f>
      </c>
      <c r="G15" s="50">
        <f>IF('Expense Report'!I21=0,"",ROUND('Expense Report'!I21,2))</f>
      </c>
      <c r="H15">
        <f>IF(G15="","",'Expense Report'!#REF!)</f>
      </c>
      <c r="I15" s="49">
        <f>IF(G15="","","Exp Report: "&amp;'Expense Report'!#REF!&amp;" "&amp;'Expense Report'!G21)</f>
      </c>
      <c r="J15" s="48">
        <f>IF(G15="","",'Expense Report'!#REF!)</f>
      </c>
    </row>
    <row r="16" spans="1:10" ht="12">
      <c r="A16" s="51">
        <f t="shared" si="0"/>
      </c>
      <c r="C16">
        <f t="shared" si="1"/>
      </c>
      <c r="D16" s="48">
        <f>IF(G16="","",'Expense Report'!#REF!)</f>
      </c>
      <c r="E16" s="49">
        <f>IF(G16="","",'Expense Report'!C22)</f>
      </c>
      <c r="F16">
        <f>IF(G16="","",IF('Expense Report'!D22="No grant","",'Expense Report'!D22))</f>
      </c>
      <c r="G16" s="50">
        <f>IF('Expense Report'!I22=0,"",ROUND('Expense Report'!I22,2))</f>
      </c>
      <c r="H16">
        <f>IF(G16="","",'Expense Report'!#REF!)</f>
      </c>
      <c r="I16" s="49">
        <f>IF(G16="","","Exp Report: "&amp;'Expense Report'!#REF!&amp;" "&amp;'Expense Report'!G22)</f>
      </c>
      <c r="J16" s="48">
        <f>IF(G16="","",'Expense Report'!#REF!)</f>
      </c>
    </row>
    <row r="17" spans="1:10" ht="12">
      <c r="A17" s="51">
        <f t="shared" si="0"/>
      </c>
      <c r="C17">
        <f t="shared" si="1"/>
      </c>
      <c r="D17" s="48">
        <f>IF(G17="","",'Expense Report'!#REF!)</f>
      </c>
      <c r="E17" s="49">
        <f>IF(G17="","",'Expense Report'!C23)</f>
      </c>
      <c r="F17">
        <f>IF(G17="","",IF('Expense Report'!D23="No grant","",'Expense Report'!D23))</f>
      </c>
      <c r="G17" s="50">
        <f>IF('Expense Report'!I23=0,"",ROUND('Expense Report'!I23,2))</f>
      </c>
      <c r="H17">
        <f>IF(G17="","",'Expense Report'!#REF!)</f>
      </c>
      <c r="I17" s="49">
        <f>IF(G17="","","Exp Report: "&amp;'Expense Report'!#REF!&amp;" "&amp;'Expense Report'!G23)</f>
      </c>
      <c r="J17" s="48">
        <f>IF(G17="","",'Expense Report'!#REF!)</f>
      </c>
    </row>
    <row r="18" spans="1:10" ht="12">
      <c r="A18" s="51">
        <f t="shared" si="0"/>
      </c>
      <c r="C18">
        <f t="shared" si="1"/>
      </c>
      <c r="D18" s="48">
        <f>IF(G18="","",'Expense Report'!#REF!)</f>
      </c>
      <c r="E18" s="49">
        <f>IF(G18="","",'Expense Report'!C24)</f>
      </c>
      <c r="F18">
        <f>IF(G18="","",IF('Expense Report'!D24="No grant","",'Expense Report'!D24))</f>
      </c>
      <c r="G18" s="50">
        <f>IF('Expense Report'!I24=0,"",ROUND('Expense Report'!I24,2))</f>
      </c>
      <c r="H18">
        <f>IF(G18="","",'Expense Report'!#REF!)</f>
      </c>
      <c r="I18" s="49">
        <f>IF(G18="","","Exp Report: "&amp;'Expense Report'!#REF!&amp;" "&amp;'Expense Report'!G24)</f>
      </c>
      <c r="J18" s="48">
        <f>IF(G18="","",'Expense Report'!#REF!)</f>
      </c>
    </row>
    <row r="19" spans="1:10" ht="12">
      <c r="A19" s="51">
        <f t="shared" si="0"/>
      </c>
      <c r="C19">
        <f t="shared" si="1"/>
      </c>
      <c r="D19" s="48">
        <f>IF(G19="","",'Expense Report'!#REF!)</f>
      </c>
      <c r="E19" s="49">
        <f>IF(G19="","",'Expense Report'!C25)</f>
      </c>
      <c r="F19">
        <f>IF(G19="","",IF('Expense Report'!D25="No grant","",'Expense Report'!D25))</f>
      </c>
      <c r="G19" s="50">
        <f>IF('Expense Report'!I25=0,"",ROUND('Expense Report'!I25,2))</f>
      </c>
      <c r="H19">
        <f>IF(G19="","",'Expense Report'!#REF!)</f>
      </c>
      <c r="I19" s="49">
        <f>IF(G19="","","Exp Report: "&amp;'Expense Report'!#REF!&amp;" "&amp;'Expense Report'!G25)</f>
      </c>
      <c r="J19" s="48">
        <f>IF(G19="","",'Expense Report'!#REF!)</f>
      </c>
    </row>
    <row r="20" spans="1:10" ht="12">
      <c r="A20" s="51">
        <f t="shared" si="0"/>
      </c>
      <c r="C20">
        <f t="shared" si="1"/>
      </c>
      <c r="D20" s="48">
        <f>IF(G20="","",'Expense Report'!#REF!)</f>
      </c>
      <c r="E20" s="49">
        <f>IF(G20="","",'Expense Report'!C26)</f>
      </c>
      <c r="F20">
        <f>IF(G20="","",IF('Expense Report'!D26="No grant","",'Expense Report'!D26))</f>
      </c>
      <c r="G20" s="50">
        <f>IF('Expense Report'!I26=0,"",ROUND('Expense Report'!I26,2))</f>
      </c>
      <c r="H20">
        <f>IF(G20="","",'Expense Report'!#REF!)</f>
      </c>
      <c r="I20" s="49">
        <f>IF(G20="","","Exp Report: "&amp;'Expense Report'!#REF!&amp;" "&amp;'Expense Report'!G26)</f>
      </c>
      <c r="J20" s="48">
        <f>IF(G20="","",'Expense Report'!#REF!)</f>
      </c>
    </row>
    <row r="21" spans="1:10" ht="12">
      <c r="A21" s="51">
        <f t="shared" si="0"/>
      </c>
      <c r="C21">
        <f t="shared" si="1"/>
      </c>
      <c r="D21" s="48">
        <f>IF(G21="","",'Expense Report'!#REF!)</f>
      </c>
      <c r="E21" s="49">
        <f>IF(G21="","",'Expense Report'!C27)</f>
      </c>
      <c r="F21">
        <f>IF(G21="","",IF('Expense Report'!D27="No grant","",'Expense Report'!D27))</f>
      </c>
      <c r="G21" s="50">
        <f>IF('Expense Report'!I27=0,"",ROUND('Expense Report'!I27,2))</f>
      </c>
      <c r="H21">
        <f>IF(G21="","",'Expense Report'!#REF!)</f>
      </c>
      <c r="I21" s="49">
        <f>IF(G21="","","Exp Report: "&amp;'Expense Report'!#REF!&amp;" "&amp;'Expense Report'!G27)</f>
      </c>
      <c r="J21" s="48">
        <f>IF(G21="","",'Expense Report'!#REF!)</f>
      </c>
    </row>
    <row r="22" spans="1:10" ht="12">
      <c r="A22" s="51">
        <f t="shared" si="0"/>
      </c>
      <c r="C22">
        <f t="shared" si="1"/>
      </c>
      <c r="D22" s="48">
        <f>IF(G22="","",'Expense Report'!#REF!)</f>
      </c>
      <c r="E22" s="49">
        <f>IF(G22="","",'Expense Report'!C28)</f>
      </c>
      <c r="F22">
        <f>IF(G22="","",IF('Expense Report'!D28="No grant","",'Expense Report'!D28))</f>
      </c>
      <c r="G22" s="50">
        <f>IF('Expense Report'!I28=0,"",ROUND('Expense Report'!I28,2))</f>
      </c>
      <c r="H22">
        <f>IF(G22="","",'Expense Report'!#REF!)</f>
      </c>
      <c r="I22" s="49">
        <f>IF(G22="","","Exp Report: "&amp;'Expense Report'!#REF!&amp;" "&amp;'Expense Report'!G28)</f>
      </c>
      <c r="J22" s="48">
        <f>IF(G22="","",'Expense Report'!#REF!)</f>
      </c>
    </row>
    <row r="23" spans="1:10" ht="12">
      <c r="A23" s="51">
        <f t="shared" si="0"/>
      </c>
      <c r="C23">
        <f t="shared" si="1"/>
      </c>
      <c r="D23" s="48">
        <f>IF(G23="","",'Expense Report'!#REF!)</f>
      </c>
      <c r="E23" s="49">
        <f>IF(G23="","",'Expense Report'!C29)</f>
      </c>
      <c r="F23">
        <f>IF(G23="","",IF('Expense Report'!D29="No grant","",'Expense Report'!D29))</f>
      </c>
      <c r="G23" s="50">
        <f>IF('Expense Report'!I29=0,"",ROUND('Expense Report'!I29,2))</f>
      </c>
      <c r="H23">
        <f>IF(G23="","",'Expense Report'!#REF!)</f>
      </c>
      <c r="I23" s="49">
        <f>IF(G23="","","Exp Report: "&amp;'Expense Report'!#REF!&amp;" "&amp;'Expense Report'!G29)</f>
      </c>
      <c r="J23" s="48">
        <f>IF(G23="","",'Expense Report'!#REF!)</f>
      </c>
    </row>
    <row r="24" spans="1:10" ht="12">
      <c r="A24" s="51">
        <f t="shared" si="0"/>
      </c>
      <c r="C24">
        <f t="shared" si="1"/>
      </c>
      <c r="D24" s="48">
        <f>IF(G24="","",'Expense Report'!#REF!)</f>
      </c>
      <c r="E24" s="49">
        <f>IF(G24="","",'Expense Report'!C30)</f>
      </c>
      <c r="F24">
        <f>IF(G24="","",IF('Expense Report'!D30="No grant","",'Expense Report'!D30))</f>
      </c>
      <c r="G24" s="50">
        <f>IF('Expense Report'!I30=0,"",ROUND('Expense Report'!I30,2))</f>
      </c>
      <c r="H24">
        <f>IF(G24="","",'Expense Report'!#REF!)</f>
      </c>
      <c r="I24" s="49">
        <f>IF(G24="","","Exp Report: "&amp;'Expense Report'!#REF!&amp;" "&amp;'Expense Report'!G30)</f>
      </c>
      <c r="J24" s="48">
        <f>IF(G24="","",'Expense Report'!#REF!)</f>
      </c>
    </row>
    <row r="25" spans="1:10" ht="12">
      <c r="A25" s="51">
        <f t="shared" si="0"/>
      </c>
      <c r="C25">
        <f t="shared" si="1"/>
      </c>
      <c r="D25" s="48">
        <f>IF(G25="","",'Expense Report'!#REF!)</f>
      </c>
      <c r="E25" s="49">
        <f>IF(G25="","",'Expense Report'!C31)</f>
      </c>
      <c r="F25">
        <f>IF(G25="","",IF('Expense Report'!D31="No grant","",'Expense Report'!D31))</f>
      </c>
      <c r="G25" s="50">
        <f>IF('Expense Report'!I31=0,"",ROUND('Expense Report'!I31,2))</f>
      </c>
      <c r="H25">
        <f>IF(G25="","",'Expense Report'!#REF!)</f>
      </c>
      <c r="I25" s="49">
        <f>IF(G25="","","Exp Report: "&amp;'Expense Report'!#REF!&amp;" "&amp;'Expense Report'!G31)</f>
      </c>
      <c r="J25" s="48">
        <f>IF(G25="","",'Expense Report'!#REF!)</f>
      </c>
    </row>
    <row r="26" spans="1:10" ht="12">
      <c r="A26" s="51">
        <f t="shared" si="0"/>
      </c>
      <c r="C26">
        <f t="shared" si="1"/>
      </c>
      <c r="D26" s="48">
        <f>IF(G26="","",'Expense Report'!#REF!)</f>
      </c>
      <c r="E26" s="49">
        <f>IF(G26="","",'Expense Report'!C32)</f>
      </c>
      <c r="F26">
        <f>IF(G26="","",IF('Expense Report'!D32="No grant","",'Expense Report'!D32))</f>
      </c>
      <c r="G26" s="50">
        <f>IF('Expense Report'!I32=0,"",ROUND('Expense Report'!I32,2))</f>
      </c>
      <c r="H26">
        <f>IF(G26="","",'Expense Report'!#REF!)</f>
      </c>
      <c r="I26" s="49">
        <f>IF(G26="","","Exp Report: "&amp;'Expense Report'!#REF!&amp;" "&amp;'Expense Report'!G32)</f>
      </c>
      <c r="J26" s="48">
        <f>IF(G26="","",'Expense Report'!#REF!)</f>
      </c>
    </row>
    <row r="27" spans="1:10" ht="12">
      <c r="A27" s="51">
        <f t="shared" si="0"/>
      </c>
      <c r="C27">
        <f t="shared" si="1"/>
      </c>
      <c r="D27" s="48">
        <f>IF(G27="","",'Expense Report'!#REF!)</f>
      </c>
      <c r="E27" s="49">
        <f>IF(G27="","",'Expense Report'!C33)</f>
      </c>
      <c r="F27">
        <f>IF(G27="","",IF('Expense Report'!D33="No grant","",'Expense Report'!D33))</f>
      </c>
      <c r="G27" s="50">
        <f>IF('Expense Report'!I33=0,"",ROUND('Expense Report'!I33,2))</f>
      </c>
      <c r="H27">
        <f>IF(G27="","",'Expense Report'!#REF!)</f>
      </c>
      <c r="I27" s="49">
        <f>IF(G27="","","Exp Report: "&amp;'Expense Report'!#REF!&amp;" "&amp;'Expense Report'!G33)</f>
      </c>
      <c r="J27" s="48">
        <f>IF(G27="","",'Expense Report'!#REF!)</f>
      </c>
    </row>
    <row r="28" spans="1:10" ht="12">
      <c r="A28" s="51">
        <f t="shared" si="0"/>
      </c>
      <c r="C28">
        <f t="shared" si="1"/>
      </c>
      <c r="D28" s="48">
        <f>IF(G28="","",'Expense Report'!#REF!)</f>
      </c>
      <c r="E28" s="49">
        <f>IF(G28="","",'Expense Report'!C34)</f>
      </c>
      <c r="F28">
        <f>IF(G28="","",IF('Expense Report'!D34="No grant","",'Expense Report'!D34))</f>
      </c>
      <c r="G28" s="50">
        <f>IF('Expense Report'!I34=0,"",ROUND('Expense Report'!I34,2))</f>
      </c>
      <c r="H28">
        <f>IF(G28="","",'Expense Report'!#REF!)</f>
      </c>
      <c r="I28" s="49">
        <f>IF(G28="","","Exp Report: "&amp;'Expense Report'!#REF!&amp;" "&amp;'Expense Report'!G34)</f>
      </c>
      <c r="J28" s="48">
        <f>IF(G28="","",'Expense Report'!#REF!)</f>
      </c>
    </row>
    <row r="29" spans="1:10" ht="12">
      <c r="A29" s="51">
        <f t="shared" si="0"/>
      </c>
      <c r="C29">
        <f t="shared" si="1"/>
      </c>
      <c r="D29" s="48">
        <f>IF(G29="","",'Expense Report'!#REF!)</f>
      </c>
      <c r="E29" s="49">
        <f>IF(G29="","",'Expense Report'!C35)</f>
      </c>
      <c r="F29">
        <f>IF(G29="","",IF('Expense Report'!D35="No grant","",'Expense Report'!D35))</f>
      </c>
      <c r="G29" s="50">
        <f>IF('Expense Report'!I35=0,"",ROUND('Expense Report'!I35,2))</f>
      </c>
      <c r="H29">
        <f>IF(G29="","",'Expense Report'!#REF!)</f>
      </c>
      <c r="I29" s="49">
        <f>IF(G29="","","Exp Report: "&amp;'Expense Report'!#REF!&amp;" "&amp;'Expense Report'!G35)</f>
      </c>
      <c r="J29" s="48">
        <f>IF(G29="","",'Expense Report'!#REF!)</f>
      </c>
    </row>
    <row r="30" spans="1:10" ht="12">
      <c r="A30" s="51">
        <f t="shared" si="0"/>
      </c>
      <c r="C30">
        <f t="shared" si="1"/>
      </c>
      <c r="D30" s="48">
        <f>IF(G30="","",'Expense Report'!#REF!)</f>
      </c>
      <c r="E30" s="49">
        <f>IF(G30="","",'Expense Report'!C36)</f>
      </c>
      <c r="F30">
        <f>IF(G30="","",IF('Expense Report'!D36="No grant","",'Expense Report'!D36))</f>
      </c>
      <c r="G30" s="50">
        <f>IF('Expense Report'!I36=0,"",ROUND('Expense Report'!I36,2))</f>
      </c>
      <c r="H30">
        <f>IF(G30="","",'Expense Report'!#REF!)</f>
      </c>
      <c r="I30" s="49">
        <f>IF(G30="","","Exp Report: "&amp;'Expense Report'!#REF!&amp;" "&amp;'Expense Report'!G36)</f>
      </c>
      <c r="J30" s="48">
        <f>IF(G30="","",'Expense Report'!#REF!)</f>
      </c>
    </row>
    <row r="31" spans="1:10" ht="12">
      <c r="A31" s="51">
        <f t="shared" si="0"/>
      </c>
      <c r="C31">
        <f t="shared" si="1"/>
      </c>
      <c r="D31" s="48">
        <f>IF(G31="","",'Expense Report'!#REF!)</f>
      </c>
      <c r="E31" s="49">
        <f>IF(G31="","",'Expense Report'!C37)</f>
      </c>
      <c r="F31">
        <f>IF(G31="","",IF('Expense Report'!D37="No grant","",'Expense Report'!D37))</f>
      </c>
      <c r="G31" s="50">
        <f>IF('Expense Report'!I37=0,"",ROUND('Expense Report'!I37,2))</f>
      </c>
      <c r="H31">
        <f>IF(G31="","",'Expense Report'!#REF!)</f>
      </c>
      <c r="I31" s="49">
        <f>IF(G31="","","Exp Report: "&amp;'Expense Report'!#REF!&amp;" "&amp;'Expense Report'!G37)</f>
      </c>
      <c r="J31" s="48">
        <f>IF(G31="","",'Expense Report'!#REF!)</f>
      </c>
    </row>
    <row r="32" spans="1:10" ht="12">
      <c r="A32" s="51">
        <f t="shared" si="0"/>
      </c>
      <c r="C32">
        <f t="shared" si="1"/>
      </c>
      <c r="D32" s="48">
        <f>IF(G32="","",'Expense Report'!#REF!)</f>
      </c>
      <c r="E32" s="49">
        <f>IF(G32="","",'Expense Report'!C38)</f>
      </c>
      <c r="F32">
        <f>IF(G32="","",IF('Expense Report'!D38="No grant","",'Expense Report'!D38))</f>
      </c>
      <c r="G32" s="50">
        <f>IF('Expense Report'!I38=0,"",ROUND('Expense Report'!I38,2))</f>
      </c>
      <c r="H32">
        <f>IF(G32="","",'Expense Report'!#REF!)</f>
      </c>
      <c r="I32" s="49">
        <f>IF(G32="","","Exp Report: "&amp;'Expense Report'!#REF!&amp;" "&amp;'Expense Report'!G38)</f>
      </c>
      <c r="J32" s="48">
        <f>IF(G32="","",'Expense Report'!#REF!)</f>
      </c>
    </row>
    <row r="33" spans="1:10" ht="12">
      <c r="A33" s="51">
        <f t="shared" si="0"/>
      </c>
      <c r="C33">
        <f t="shared" si="1"/>
      </c>
      <c r="D33" s="48">
        <f>IF(G33="","",'Expense Report'!#REF!)</f>
      </c>
      <c r="E33" s="49">
        <f>IF(G33="","",'Expense Report'!C39)</f>
      </c>
      <c r="F33">
        <f>IF(G33="","",IF('Expense Report'!D39="No grant","",'Expense Report'!D39))</f>
      </c>
      <c r="G33" s="50">
        <f>IF('Expense Report'!I39=0,"",ROUND('Expense Report'!I39,2))</f>
      </c>
      <c r="H33">
        <f>IF(G33="","",'Expense Report'!#REF!)</f>
      </c>
      <c r="I33" s="49">
        <f>IF(G33="","","Exp Report: "&amp;'Expense Report'!#REF!&amp;" "&amp;'Expense Report'!G39)</f>
      </c>
      <c r="J33" s="48">
        <f>IF(G33="","",'Expense Report'!#REF!)</f>
      </c>
    </row>
    <row r="34" spans="1:10" ht="12">
      <c r="A34" s="51">
        <f t="shared" si="0"/>
      </c>
      <c r="C34">
        <f t="shared" si="1"/>
      </c>
      <c r="D34" s="48">
        <f>IF(G34="","",'Expense Report'!#REF!)</f>
      </c>
      <c r="E34" s="49">
        <f>IF(G34="","",'Expense Report'!C40)</f>
      </c>
      <c r="F34">
        <f>IF(G34="","",IF('Expense Report'!D40="No grant","",'Expense Report'!D40))</f>
      </c>
      <c r="G34" s="50">
        <f>IF('Expense Report'!I40=0,"",ROUND('Expense Report'!I40,2))</f>
      </c>
      <c r="H34">
        <f>IF(G34="","",'Expense Report'!#REF!)</f>
      </c>
      <c r="I34" s="49">
        <f>IF(G34="","","Exp Report: "&amp;'Expense Report'!#REF!&amp;" "&amp;'Expense Report'!G40)</f>
      </c>
      <c r="J34" s="48">
        <f>IF(G34="","",'Expense Report'!#REF!)</f>
      </c>
    </row>
    <row r="35" spans="1:10" ht="12">
      <c r="A35" s="51">
        <f t="shared" si="0"/>
      </c>
      <c r="C35">
        <f t="shared" si="1"/>
      </c>
      <c r="D35" s="48">
        <f>IF(G35="","",'Expense Report'!#REF!)</f>
      </c>
      <c r="E35" s="49">
        <f>IF(G35="","",'Expense Report'!C41)</f>
      </c>
      <c r="F35">
        <f>IF(G35="","",IF('Expense Report'!D41="No grant","",'Expense Report'!D41))</f>
      </c>
      <c r="G35" s="50">
        <f>IF('Expense Report'!I41=0,"",ROUND('Expense Report'!I41,2))</f>
      </c>
      <c r="H35">
        <f>IF(G35="","",'Expense Report'!#REF!)</f>
      </c>
      <c r="I35" s="49">
        <f>IF(G35="","","Exp Report: "&amp;'Expense Report'!#REF!&amp;" "&amp;'Expense Report'!G41)</f>
      </c>
      <c r="J35" s="48">
        <f>IF(G35="","",'Expense Report'!#REF!)</f>
      </c>
    </row>
    <row r="36" spans="1:10" ht="12">
      <c r="A36" s="51">
        <f t="shared" si="0"/>
      </c>
      <c r="C36">
        <f t="shared" si="1"/>
      </c>
      <c r="D36" s="48">
        <f>IF(G36="","",'Expense Report'!#REF!)</f>
      </c>
      <c r="E36" s="49">
        <f>IF(G36="","",'Expense Report'!C42)</f>
      </c>
      <c r="F36">
        <f>IF(G36="","",IF('Expense Report'!D42="No grant","",'Expense Report'!D42))</f>
      </c>
      <c r="G36" s="50">
        <f>IF('Expense Report'!I42=0,"",ROUND('Expense Report'!I42,2))</f>
      </c>
      <c r="H36">
        <f>IF(G36="","",'Expense Report'!#REF!)</f>
      </c>
      <c r="I36" s="49">
        <f>IF(G36="","","Exp Report: "&amp;'Expense Report'!#REF!&amp;" "&amp;'Expense Report'!G42)</f>
      </c>
      <c r="J36" s="48">
        <f>IF(G36="","",'Expense Report'!#REF!)</f>
      </c>
    </row>
    <row r="37" spans="1:10" ht="12">
      <c r="A37" s="51">
        <f t="shared" si="0"/>
      </c>
      <c r="C37">
        <f t="shared" si="1"/>
      </c>
      <c r="D37" s="48">
        <f>IF(G37="","",'Expense Report'!#REF!)</f>
      </c>
      <c r="E37" s="49">
        <f>IF(G37="","",'Expense Report'!C43)</f>
      </c>
      <c r="F37">
        <f>IF(G37="","",IF('Expense Report'!D43="No grant","",'Expense Report'!D43))</f>
      </c>
      <c r="G37" s="50">
        <f>IF('Expense Report'!I43=0,"",ROUND('Expense Report'!I43,2))</f>
      </c>
      <c r="H37">
        <f>IF(G37="","",'Expense Report'!#REF!)</f>
      </c>
      <c r="I37" s="49">
        <f>IF(G37="","","Exp Report: "&amp;'Expense Report'!#REF!&amp;" "&amp;'Expense Report'!G43)</f>
      </c>
      <c r="J37" s="48">
        <f>IF(G37="","",'Expense Report'!#REF!)</f>
      </c>
    </row>
    <row r="38" spans="1:10" ht="12">
      <c r="A38" s="51">
        <f t="shared" si="0"/>
      </c>
      <c r="C38">
        <f t="shared" si="1"/>
      </c>
      <c r="D38" s="48">
        <f>IF(G38="","",'Expense Report'!#REF!)</f>
      </c>
      <c r="E38" s="49">
        <f>IF(G38="","",'Expense Report'!C44)</f>
      </c>
      <c r="F38">
        <f>IF(G38="","",IF('Expense Report'!D44="No grant","",'Expense Report'!D44))</f>
      </c>
      <c r="G38" s="50">
        <f>IF('Expense Report'!I44=0,"",ROUND('Expense Report'!I44,2))</f>
      </c>
      <c r="H38">
        <f>IF(G38="","",'Expense Report'!#REF!)</f>
      </c>
      <c r="I38" s="49">
        <f>IF(G38="","","Exp Report: "&amp;'Expense Report'!#REF!&amp;" "&amp;'Expense Report'!G44)</f>
      </c>
      <c r="J38" s="48">
        <f>IF(G38="","",'Expense Report'!#REF!)</f>
      </c>
    </row>
    <row r="39" spans="1:10" ht="12">
      <c r="A39" s="51">
        <f t="shared" si="0"/>
      </c>
      <c r="C39">
        <f t="shared" si="1"/>
      </c>
      <c r="D39" s="48">
        <f>IF(G39="","",'Expense Report'!#REF!)</f>
      </c>
      <c r="E39" s="49">
        <f>IF(G39="","",'Expense Report'!C45)</f>
      </c>
      <c r="F39">
        <f>IF(G39="","",IF('Expense Report'!D45="No grant","",'Expense Report'!D45))</f>
      </c>
      <c r="G39" s="50">
        <f>IF('Expense Report'!I45=0,"",ROUND('Expense Report'!I45,2))</f>
      </c>
      <c r="H39">
        <f>IF(G39="","",'Expense Report'!#REF!)</f>
      </c>
      <c r="I39" s="49">
        <f>IF(G39="","","Exp Report: "&amp;'Expense Report'!#REF!&amp;" "&amp;'Expense Report'!G45)</f>
      </c>
      <c r="J39" s="48">
        <f>IF(G39="","",'Expense Report'!#REF!)</f>
      </c>
    </row>
    <row r="40" spans="1:10" ht="12">
      <c r="A40" s="51">
        <f t="shared" si="0"/>
      </c>
      <c r="C40">
        <f t="shared" si="1"/>
      </c>
      <c r="D40" s="48">
        <f>IF(G40="","",'Expense Report'!#REF!)</f>
      </c>
      <c r="E40" s="49">
        <f>IF(G40="","",'Expense Report'!C46)</f>
      </c>
      <c r="F40">
        <f>IF(G40="","",IF('Expense Report'!D46="No grant","",'Expense Report'!D46))</f>
      </c>
      <c r="G40" s="50">
        <f>IF('Expense Report'!I46=0,"",ROUND('Expense Report'!I46,2))</f>
      </c>
      <c r="H40">
        <f>IF(G40="","",'Expense Report'!#REF!)</f>
      </c>
      <c r="I40" s="49">
        <f>IF(G40="","","Exp Report: "&amp;'Expense Report'!#REF!&amp;" "&amp;'Expense Report'!G46)</f>
      </c>
      <c r="J40" s="48">
        <f>IF(G40="","",'Expense Report'!#REF!)</f>
      </c>
    </row>
    <row r="41" spans="1:10" ht="12">
      <c r="A41" s="51">
        <f t="shared" si="0"/>
      </c>
      <c r="C41">
        <f t="shared" si="1"/>
      </c>
      <c r="D41" s="48">
        <f>IF(G41="","",'Expense Report'!#REF!)</f>
      </c>
      <c r="E41" s="49">
        <f>IF(G41="","",'Expense Report'!C47)</f>
      </c>
      <c r="F41">
        <f>IF(G41="","",IF('Expense Report'!D47="No grant","",'Expense Report'!D47))</f>
      </c>
      <c r="G41" s="50">
        <f>IF('Expense Report'!I47=0,"",ROUND('Expense Report'!I47,2))</f>
      </c>
      <c r="H41">
        <f>IF(G41="","",'Expense Report'!#REF!)</f>
      </c>
      <c r="I41" s="49">
        <f>IF(G41="","","Exp Report: "&amp;'Expense Report'!#REF!&amp;" "&amp;'Expense Report'!G47)</f>
      </c>
      <c r="J41" s="48">
        <f>IF(G41="","",'Expense Report'!#REF!)</f>
      </c>
    </row>
    <row r="42" spans="1:10" ht="12">
      <c r="A42" s="51">
        <f t="shared" si="0"/>
      </c>
      <c r="C42">
        <f t="shared" si="1"/>
      </c>
      <c r="D42" s="48">
        <f>IF(G42="","",'Expense Report'!#REF!)</f>
      </c>
      <c r="E42" s="49">
        <f>IF(G42="","",'Expense Report'!C48)</f>
      </c>
      <c r="F42">
        <f>IF(G42="","",IF('Expense Report'!D48="No grant","",'Expense Report'!D48))</f>
      </c>
      <c r="G42" s="50">
        <f>IF('Expense Report'!I48=0,"",ROUND('Expense Report'!I48,2))</f>
      </c>
      <c r="H42">
        <f>IF(G42="","",'Expense Report'!#REF!)</f>
      </c>
      <c r="I42" s="49">
        <f>IF(G42="","","Exp Report: "&amp;'Expense Report'!#REF!&amp;" "&amp;'Expense Report'!G48)</f>
      </c>
      <c r="J42" s="48">
        <f>IF(G42="","",'Expense Report'!#REF!)</f>
      </c>
    </row>
    <row r="43" spans="1:10" ht="12">
      <c r="A43" s="51">
        <f t="shared" si="0"/>
      </c>
      <c r="C43">
        <f t="shared" si="1"/>
      </c>
      <c r="D43" s="48">
        <f>IF(G43="","",'Expense Report'!#REF!)</f>
      </c>
      <c r="E43" s="49">
        <f>IF(G43="","",'Expense Report'!C49)</f>
      </c>
      <c r="F43">
        <f>IF(G43="","",IF('Expense Report'!D49="No grant","",'Expense Report'!D49))</f>
      </c>
      <c r="G43" s="50">
        <f>IF('Expense Report'!I49=0,"",ROUND('Expense Report'!I49,2))</f>
      </c>
      <c r="H43">
        <f>IF(G43="","",'Expense Report'!#REF!)</f>
      </c>
      <c r="I43" s="49">
        <f>IF(G43="","","Exp Report: "&amp;'Expense Report'!#REF!&amp;" "&amp;'Expense Report'!G49)</f>
      </c>
      <c r="J43" s="48">
        <f>IF(G43="","",'Expense Report'!#REF!)</f>
      </c>
    </row>
    <row r="44" spans="1:10" ht="12">
      <c r="A44" s="51">
        <f t="shared" si="0"/>
      </c>
      <c r="C44">
        <f t="shared" si="1"/>
      </c>
      <c r="D44" s="48">
        <f>IF(G44="","",'Expense Report'!#REF!)</f>
      </c>
      <c r="E44" s="49">
        <f>IF(G44="","",'Expense Report'!C50)</f>
      </c>
      <c r="F44">
        <f>IF(G44="","",IF('Expense Report'!D50="No grant","",'Expense Report'!D50))</f>
      </c>
      <c r="G44" s="50">
        <f>IF('Expense Report'!I50=0,"",ROUND('Expense Report'!I50,2))</f>
      </c>
      <c r="H44">
        <f>IF(G44="","",'Expense Report'!#REF!)</f>
      </c>
      <c r="I44" s="49">
        <f>IF(G44="","","Exp Report: "&amp;'Expense Report'!#REF!&amp;" "&amp;'Expense Report'!G50)</f>
      </c>
      <c r="J44" s="48">
        <f>IF(G44="","",'Expense Report'!#REF!)</f>
      </c>
    </row>
    <row r="45" spans="1:10" ht="12">
      <c r="A45" s="51">
        <f t="shared" si="0"/>
      </c>
      <c r="C45">
        <f t="shared" si="1"/>
      </c>
      <c r="D45" s="48">
        <f>IF(G45="","",'Expense Report'!#REF!)</f>
      </c>
      <c r="E45" s="49">
        <f>IF(G45="","",'Expense Report'!C51)</f>
      </c>
      <c r="F45">
        <f>IF(G45="","",IF('Expense Report'!D51="No grant","",'Expense Report'!D51))</f>
      </c>
      <c r="G45" s="50">
        <f>IF('Expense Report'!I51=0,"",ROUND('Expense Report'!I51,2))</f>
      </c>
      <c r="H45">
        <f>IF(G45="","",'Expense Report'!#REF!)</f>
      </c>
      <c r="I45" s="49">
        <f>IF(G45="","","Exp Report: "&amp;'Expense Report'!#REF!&amp;" "&amp;'Expense Report'!G51)</f>
      </c>
      <c r="J45" s="48">
        <f>IF(G45="","",'Expense Report'!#REF!)</f>
      </c>
    </row>
    <row r="46" spans="1:10" ht="12">
      <c r="A46" s="51">
        <f t="shared" si="0"/>
      </c>
      <c r="C46">
        <f t="shared" si="1"/>
      </c>
      <c r="D46" s="48">
        <f>IF(G46="","",'Expense Report'!#REF!)</f>
      </c>
      <c r="E46" s="49">
        <f>IF(G46="","",'Expense Report'!C52)</f>
      </c>
      <c r="F46">
        <f>IF(G46="","",IF('Expense Report'!D52="No grant","",'Expense Report'!D52))</f>
      </c>
      <c r="G46" s="50">
        <f>IF('Expense Report'!I52=0,"",ROUND('Expense Report'!I52,2))</f>
      </c>
      <c r="H46">
        <f>IF(G46="","",'Expense Report'!#REF!)</f>
      </c>
      <c r="I46" s="49">
        <f>IF(G46="","","Exp Report: "&amp;'Expense Report'!#REF!&amp;" "&amp;'Expense Report'!G52)</f>
      </c>
      <c r="J46" s="48">
        <f>IF(G46="","",'Expense Report'!#REF!)</f>
      </c>
    </row>
    <row r="47" spans="1:10" ht="12">
      <c r="A47" s="51">
        <f t="shared" si="0"/>
      </c>
      <c r="C47">
        <f t="shared" si="1"/>
      </c>
      <c r="D47" s="48">
        <f>IF(G47="","",'Expense Report'!#REF!)</f>
      </c>
      <c r="E47" s="49">
        <f>IF(G47="","",'Expense Report'!C53)</f>
      </c>
      <c r="F47">
        <f>IF(G47="","",IF('Expense Report'!D53="No grant","",'Expense Report'!D53))</f>
      </c>
      <c r="G47" s="50">
        <f>IF('Expense Report'!I53=0,"",ROUND('Expense Report'!I53,2))</f>
      </c>
      <c r="H47">
        <f>IF(G47="","",'Expense Report'!#REF!)</f>
      </c>
      <c r="I47" s="49">
        <f>IF(G47="","","Exp Report: "&amp;'Expense Report'!#REF!&amp;" "&amp;'Expense Report'!G53)</f>
      </c>
      <c r="J47" s="48">
        <f>IF(G47="","",'Expense Report'!#REF!)</f>
      </c>
    </row>
    <row r="48" spans="1:10" ht="12">
      <c r="A48" s="51">
        <f t="shared" si="0"/>
      </c>
      <c r="C48">
        <f t="shared" si="1"/>
      </c>
      <c r="D48" s="48">
        <f>IF(G48="","",'Expense Report'!#REF!)</f>
      </c>
      <c r="E48" s="49">
        <f>IF(G48="","",'Expense Report'!C54)</f>
      </c>
      <c r="F48">
        <f>IF(G48="","",IF('Expense Report'!D54="No grant","",'Expense Report'!D54))</f>
      </c>
      <c r="G48" s="50">
        <f>IF('Expense Report'!I54=0,"",ROUND('Expense Report'!I54,2))</f>
      </c>
      <c r="H48">
        <f>IF(G48="","",'Expense Report'!#REF!)</f>
      </c>
      <c r="I48" s="49">
        <f>IF(G48="","","Exp Report: "&amp;'Expense Report'!#REF!&amp;" "&amp;'Expense Report'!G54)</f>
      </c>
      <c r="J48" s="48">
        <f>IF(G48="","",'Expense Report'!#REF!)</f>
      </c>
    </row>
    <row r="49" spans="1:10" ht="12">
      <c r="A49" s="51">
        <f t="shared" si="0"/>
      </c>
      <c r="C49">
        <f t="shared" si="1"/>
      </c>
      <c r="D49" s="48">
        <f>IF(G49="","",'Expense Report'!#REF!)</f>
      </c>
      <c r="E49" s="49">
        <f>IF(G49="","",'Expense Report'!C55)</f>
      </c>
      <c r="F49">
        <f>IF(G49="","",IF('Expense Report'!D55="No grant","",'Expense Report'!D55))</f>
      </c>
      <c r="G49" s="50">
        <f>IF('Expense Report'!I55=0,"",ROUND('Expense Report'!I55,2))</f>
      </c>
      <c r="H49">
        <f>IF(G49="","",'Expense Report'!#REF!)</f>
      </c>
      <c r="I49" s="49">
        <f>IF(G49="","","Exp Report: "&amp;'Expense Report'!#REF!&amp;" "&amp;'Expense Report'!G55)</f>
      </c>
      <c r="J49" s="48">
        <f>IF(G49="","",'Expense Report'!#REF!)</f>
      </c>
    </row>
    <row r="50" spans="1:10" ht="12">
      <c r="A50" s="51">
        <f t="shared" si="0"/>
      </c>
      <c r="C50">
        <f t="shared" si="1"/>
      </c>
      <c r="D50" s="48">
        <f>IF(G50="","",'Expense Report'!#REF!)</f>
      </c>
      <c r="E50" s="49">
        <f>IF(G50="","",'Expense Report'!C56)</f>
      </c>
      <c r="F50">
        <f>IF(G50="","",IF('Expense Report'!D56="No grant","",'Expense Report'!D56))</f>
      </c>
      <c r="G50" s="50">
        <f>IF('Expense Report'!I56=0,"",ROUND('Expense Report'!I56,2))</f>
      </c>
      <c r="H50">
        <f>IF(G50="","",'Expense Report'!#REF!)</f>
      </c>
      <c r="I50" s="49">
        <f>IF(G50="","","Exp Report: "&amp;'Expense Report'!#REF!&amp;" "&amp;'Expense Report'!G56)</f>
      </c>
      <c r="J50" s="48">
        <f>IF(G50="","",'Expense Report'!#REF!)</f>
      </c>
    </row>
    <row r="51" spans="1:10" ht="12">
      <c r="A51" s="51">
        <f t="shared" si="0"/>
      </c>
      <c r="C51">
        <f t="shared" si="1"/>
      </c>
      <c r="D51" s="48">
        <f>IF(G51="","",'Expense Report'!#REF!)</f>
      </c>
      <c r="E51" s="49">
        <f>IF(G51="","",'Expense Report'!C57)</f>
      </c>
      <c r="F51">
        <f>IF(G51="","",IF('Expense Report'!D57="No grant","",'Expense Report'!D57))</f>
      </c>
      <c r="G51" s="50">
        <f>IF('Expense Report'!I57=0,"",ROUND('Expense Report'!I57,2))</f>
      </c>
      <c r="H51">
        <f>IF(G51="","",'Expense Report'!#REF!)</f>
      </c>
      <c r="I51" s="49">
        <f>IF(G51="","","Exp Report: "&amp;'Expense Report'!#REF!&amp;" "&amp;'Expense Report'!G57)</f>
      </c>
      <c r="J51" s="48">
        <f>IF(G51="","",'Expense Report'!#REF!)</f>
      </c>
    </row>
    <row r="52" spans="1:10" ht="12">
      <c r="A52" s="51">
        <f t="shared" si="0"/>
      </c>
      <c r="C52">
        <f t="shared" si="1"/>
      </c>
      <c r="D52" s="48">
        <f>IF(G52="","",'Expense Report'!#REF!)</f>
      </c>
      <c r="E52" s="49">
        <f>IF(G52="","",'Expense Report'!C58)</f>
      </c>
      <c r="F52">
        <f>IF(G52="","",IF('Expense Report'!D58="No grant","",'Expense Report'!D58))</f>
      </c>
      <c r="G52" s="50">
        <f>IF('Expense Report'!I58=0,"",ROUND('Expense Report'!I58,2))</f>
      </c>
      <c r="H52">
        <f>IF(G52="","",'Expense Report'!#REF!)</f>
      </c>
      <c r="I52" s="49">
        <f>IF(G52="","","Exp Report: "&amp;'Expense Report'!#REF!&amp;" "&amp;'Expense Report'!G58)</f>
      </c>
      <c r="J52" s="48">
        <f>IF(G52="","",'Expense Report'!#REF!)</f>
      </c>
    </row>
    <row r="53" spans="1:10" ht="12">
      <c r="A53" s="51">
        <f t="shared" si="0"/>
      </c>
      <c r="C53">
        <f t="shared" si="1"/>
      </c>
      <c r="D53" s="48">
        <f>IF(G53="","",'Expense Report'!#REF!)</f>
      </c>
      <c r="E53" s="49">
        <f>IF(G53="","",'Expense Report'!C59)</f>
      </c>
      <c r="F53">
        <f>IF(G53="","",IF('Expense Report'!D59="No grant","",'Expense Report'!D59))</f>
      </c>
      <c r="G53" s="50">
        <f>IF('Expense Report'!I59=0,"",ROUND('Expense Report'!I59,2))</f>
      </c>
      <c r="H53">
        <f>IF(G53="","",'Expense Report'!#REF!)</f>
      </c>
      <c r="I53" s="49">
        <f>IF(G53="","","Exp Report: "&amp;'Expense Report'!#REF!&amp;" "&amp;'Expense Report'!G59)</f>
      </c>
      <c r="J53" s="48">
        <f>IF(G53="","",'Expense Report'!#REF!)</f>
      </c>
    </row>
    <row r="54" spans="1:10" ht="12">
      <c r="A54" s="51">
        <f t="shared" si="0"/>
      </c>
      <c r="C54">
        <f t="shared" si="1"/>
      </c>
      <c r="D54" s="48">
        <f>IF(G54="","",'Expense Report'!#REF!)</f>
      </c>
      <c r="E54" s="49">
        <f>IF(G54="","",'Expense Report'!C60)</f>
      </c>
      <c r="F54">
        <f>IF(G54="","",IF('Expense Report'!D60="No grant","",'Expense Report'!D60))</f>
      </c>
      <c r="G54" s="50">
        <f>IF('Expense Report'!I60=0,"",ROUND('Expense Report'!I60,2))</f>
      </c>
      <c r="H54">
        <f>IF(G54="","",'Expense Report'!#REF!)</f>
      </c>
      <c r="I54" s="49">
        <f>IF(G54="","","Exp Report: "&amp;'Expense Report'!#REF!&amp;" "&amp;'Expense Report'!G60)</f>
      </c>
      <c r="J54" s="48">
        <f>IF(G54="","",'Expense Report'!#REF!)</f>
      </c>
    </row>
    <row r="55" spans="1:10" ht="12">
      <c r="A55" s="51" t="e">
        <f aca="true" t="shared" si="2" ref="A55:A60">IF(G55="","","SPL")</f>
        <v>#REF!</v>
      </c>
      <c r="C55" t="e">
        <f aca="true" t="shared" si="3" ref="C55:C60">IF(G55="","","BILL")</f>
        <v>#REF!</v>
      </c>
      <c r="D55" s="48" t="e">
        <f>IF(G55="","",'Expense Report'!#REF!)</f>
        <v>#REF!</v>
      </c>
      <c r="E55" s="49" t="e">
        <f>IF(G55="","",5005061)</f>
        <v>#REF!</v>
      </c>
      <c r="F55" t="e">
        <f>IF(G55="","",'Expense Report'!$C$3)</f>
        <v>#REF!</v>
      </c>
      <c r="G55" s="52" t="e">
        <f>IF(A4="","",IF('Expense Report'!#REF!=0,"",-'Expense Report'!#REF!))</f>
        <v>#REF!</v>
      </c>
      <c r="H55" t="e">
        <f>IF(G55="","",'Expense Report'!#REF!)</f>
        <v>#REF!</v>
      </c>
      <c r="I55" s="49" t="e">
        <f>IF(G55="","","Inv #:"&amp;'Expense Report'!#REF!&amp;", AP Code: "&amp;'Expense Report'!#REF!)</f>
        <v>#REF!</v>
      </c>
      <c r="J55" s="48" t="e">
        <f>IF(G55="","",'Expense Report'!#REF!)</f>
        <v>#REF!</v>
      </c>
    </row>
    <row r="56" spans="1:10" ht="12">
      <c r="A56" s="51">
        <f t="shared" si="2"/>
      </c>
      <c r="C56">
        <f t="shared" si="3"/>
      </c>
      <c r="D56" s="48">
        <f>IF(G56="","",'Expense Report'!#REF!)</f>
      </c>
      <c r="E56" s="49">
        <f>IF(G56="","",6005061)</f>
      </c>
      <c r="F56">
        <f>IF(G56="","",'Expense Report'!$C$3)</f>
      </c>
      <c r="G56" s="52">
        <f>IF(A5="","",IF('Expense Report'!#REF!=0,"",-'Expense Report'!#REF!))</f>
      </c>
      <c r="H56">
        <f>IF(G56="","",'Expense Report'!#REF!)</f>
      </c>
      <c r="I56" s="49">
        <f>IF(G56="","","Inv #:"&amp;'Expense Report'!#REF!&amp;", AP Code: "&amp;'Expense Report'!#REF!)</f>
      </c>
      <c r="J56" s="48">
        <f>IF(G56="","",'Expense Report'!#REF!)</f>
      </c>
    </row>
    <row r="57" spans="1:10" ht="12">
      <c r="A57" s="51">
        <f t="shared" si="2"/>
      </c>
      <c r="C57">
        <f t="shared" si="3"/>
      </c>
      <c r="D57" s="48">
        <f>IF(G57="","",'Expense Report'!#REF!)</f>
      </c>
      <c r="E57" s="49">
        <f>IF(G57="","",7005061)</f>
      </c>
      <c r="F57">
        <f>IF(G57="","",'Expense Report'!$C$3)</f>
      </c>
      <c r="G57" s="52">
        <f>IF(A6="","",IF('Expense Report'!#REF!=0,"",-'Expense Report'!#REF!))</f>
      </c>
      <c r="H57">
        <f>IF(G57="","",'Expense Report'!#REF!)</f>
      </c>
      <c r="I57" s="49">
        <f>IF(G57="","","Inv #:"&amp;'Expense Report'!#REF!&amp;", AP Code: "&amp;'Expense Report'!#REF!)</f>
      </c>
      <c r="J57" s="48">
        <f>IF(G57="","",'Expense Report'!#REF!)</f>
      </c>
    </row>
    <row r="58" spans="1:10" ht="12">
      <c r="A58" s="51" t="e">
        <f t="shared" si="2"/>
        <v>#REF!</v>
      </c>
      <c r="C58" t="e">
        <f t="shared" si="3"/>
        <v>#REF!</v>
      </c>
      <c r="D58" s="48" t="e">
        <f>IF(G58="","",'Expense Report'!#REF!)</f>
        <v>#REF!</v>
      </c>
      <c r="E58" s="49" t="e">
        <f>IF(G58="","",1001071)</f>
        <v>#REF!</v>
      </c>
      <c r="F58" t="e">
        <f>IF(G58="","",'Expense Report'!$C$3)</f>
        <v>#REF!</v>
      </c>
      <c r="G58" s="50" t="e">
        <f>IF(A4="","",IF('Expense Report'!#REF!=0,"",-G55))</f>
        <v>#REF!</v>
      </c>
      <c r="H58" t="e">
        <f>IF(G58="","",'Expense Report'!#REF!)</f>
        <v>#REF!</v>
      </c>
      <c r="I58" s="49" t="e">
        <f>IF(G58="","","Inv #:"&amp;'Expense Report'!#REF!&amp;", AP Code: "&amp;'Expense Report'!#REF!)</f>
        <v>#REF!</v>
      </c>
      <c r="J58" s="48" t="e">
        <f>IF(G58="","",'Expense Report'!#REF!)</f>
        <v>#REF!</v>
      </c>
    </row>
    <row r="59" spans="1:10" ht="12">
      <c r="A59" s="51">
        <f t="shared" si="2"/>
      </c>
      <c r="C59">
        <f t="shared" si="3"/>
      </c>
      <c r="D59" s="48">
        <f>IF(G59="","",'Expense Report'!#REF!)</f>
      </c>
      <c r="E59" s="49">
        <f>IF(G59="","",1001072)</f>
      </c>
      <c r="F59">
        <f>IF(G59="","",'Expense Report'!$C$3)</f>
      </c>
      <c r="G59" s="50">
        <f>IF(A5="","",IF('Expense Report'!#REF!=0,"",-G56))</f>
      </c>
      <c r="H59">
        <f>IF(G59="","",'Expense Report'!#REF!)</f>
      </c>
      <c r="I59" s="49">
        <f>IF(G59="","","Inv #:"&amp;'Expense Report'!#REF!&amp;", AP Code: "&amp;'Expense Report'!#REF!)</f>
      </c>
      <c r="J59" s="48">
        <f>IF(G59="","",'Expense Report'!#REF!)</f>
      </c>
    </row>
    <row r="60" spans="1:10" ht="12">
      <c r="A60">
        <f t="shared" si="2"/>
      </c>
      <c r="C60">
        <f t="shared" si="3"/>
      </c>
      <c r="D60" s="48">
        <f>IF(G60="","",'Expense Report'!#REF!)</f>
      </c>
      <c r="E60" s="49">
        <f>IF(G60="","",1001073)</f>
      </c>
      <c r="F60">
        <f>IF(G60="","",'Expense Report'!$C$3)</f>
      </c>
      <c r="G60" s="50">
        <f>IF(A6="","",IF('Expense Report'!#REF!=0,"",-G57))</f>
      </c>
      <c r="H60">
        <f>IF(G60="","",'Expense Report'!#REF!)</f>
      </c>
      <c r="I60" s="49">
        <f>IF(G60="","","Inv #:"&amp;'Expense Report'!#REF!&amp;", AP Code: "&amp;'Expense Report'!#REF!)</f>
      </c>
      <c r="J60" s="48">
        <f>IF(G60="","",'Expense Report'!#REF!)</f>
      </c>
    </row>
    <row r="61" ht="12">
      <c r="A61" t="str">
        <f>IF(A4="","","ENDTRNS")</f>
        <v>ENDTRNS</v>
      </c>
    </row>
    <row r="62" ht="12">
      <c r="J62" s="48">
        <f>IF(G62="","",'[1]Acct Pay'!G19)</f>
      </c>
    </row>
    <row r="63" ht="12">
      <c r="J63" s="48">
        <f>IF(G63="","",'[1]Acct Pay'!G19)</f>
      </c>
    </row>
    <row r="64" ht="12">
      <c r="J64" s="48">
        <f>IF(G64="","",'[1]Acct Pay'!G19)</f>
      </c>
    </row>
    <row r="65" ht="12">
      <c r="J65" s="48">
        <f>IF(G65="","",'[1]Acct Pay'!G19)</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Amanda Brice</cp:lastModifiedBy>
  <cp:lastPrinted>2011-01-20T20:02:03Z</cp:lastPrinted>
  <dcterms:created xsi:type="dcterms:W3CDTF">2000-03-05T05:51:58Z</dcterms:created>
  <dcterms:modified xsi:type="dcterms:W3CDTF">2011-01-31T21:07:48Z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